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wnClerk\Downloads\"/>
    </mc:Choice>
  </mc:AlternateContent>
  <bookViews>
    <workbookView xWindow="0" yWindow="0" windowWidth="28800" windowHeight="13995"/>
  </bookViews>
  <sheets>
    <sheet name="Revenue" sheetId="1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2" l="1"/>
  <c r="Z220" i="2"/>
  <c r="Y220" i="2"/>
  <c r="X220" i="2"/>
  <c r="W220" i="2"/>
  <c r="V220" i="2"/>
  <c r="U220" i="2"/>
  <c r="T220" i="2"/>
  <c r="S220" i="2"/>
  <c r="R220" i="2"/>
  <c r="Z208" i="2"/>
  <c r="Y208" i="2"/>
  <c r="W208" i="2"/>
  <c r="U208" i="2"/>
  <c r="T208" i="2"/>
  <c r="S208" i="2"/>
  <c r="E208" i="2"/>
  <c r="R203" i="2"/>
  <c r="R201" i="2"/>
  <c r="X199" i="2"/>
  <c r="X208" i="2" s="1"/>
  <c r="V199" i="2"/>
  <c r="V208" i="2" s="1"/>
  <c r="Z193" i="2"/>
  <c r="Y193" i="2"/>
  <c r="X193" i="2"/>
  <c r="W193" i="2"/>
  <c r="V193" i="2"/>
  <c r="U193" i="2"/>
  <c r="T193" i="2"/>
  <c r="S193" i="2"/>
  <c r="E193" i="2"/>
  <c r="R192" i="2"/>
  <c r="R191" i="2"/>
  <c r="R188" i="2"/>
  <c r="R187" i="2" s="1"/>
  <c r="Q187" i="2"/>
  <c r="P187" i="2"/>
  <c r="O187" i="2"/>
  <c r="N187" i="2"/>
  <c r="M187" i="2"/>
  <c r="L187" i="2"/>
  <c r="K187" i="2"/>
  <c r="J187" i="2"/>
  <c r="I187" i="2"/>
  <c r="H187" i="2"/>
  <c r="G187" i="2"/>
  <c r="F187" i="2"/>
  <c r="R172" i="2"/>
  <c r="Z165" i="2"/>
  <c r="Y165" i="2"/>
  <c r="X165" i="2"/>
  <c r="W165" i="2"/>
  <c r="V165" i="2"/>
  <c r="U165" i="2"/>
  <c r="T165" i="2"/>
  <c r="S165" i="2"/>
  <c r="E165" i="2"/>
  <c r="R163" i="2"/>
  <c r="R158" i="2"/>
  <c r="R155" i="2"/>
  <c r="U146" i="2"/>
  <c r="T146" i="2"/>
  <c r="S146" i="2"/>
  <c r="E146" i="2"/>
  <c r="R144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R134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R126" i="2"/>
  <c r="R125" i="2"/>
  <c r="Z123" i="2"/>
  <c r="Z146" i="2" s="1"/>
  <c r="Y123" i="2"/>
  <c r="Y146" i="2" s="1"/>
  <c r="W123" i="2"/>
  <c r="W146" i="2" s="1"/>
  <c r="V123" i="2"/>
  <c r="V146" i="2" s="1"/>
  <c r="R122" i="2"/>
  <c r="X120" i="2"/>
  <c r="Z115" i="2"/>
  <c r="Y115" i="2"/>
  <c r="X115" i="2"/>
  <c r="W115" i="2"/>
  <c r="V115" i="2"/>
  <c r="U115" i="2"/>
  <c r="T115" i="2"/>
  <c r="S115" i="2"/>
  <c r="E115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R105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R100" i="2"/>
  <c r="R99" i="2"/>
  <c r="R98" i="2"/>
  <c r="Q94" i="2"/>
  <c r="P94" i="2"/>
  <c r="O94" i="2"/>
  <c r="N94" i="2"/>
  <c r="M94" i="2"/>
  <c r="L94" i="2"/>
  <c r="K94" i="2"/>
  <c r="J94" i="2"/>
  <c r="I94" i="2"/>
  <c r="H94" i="2"/>
  <c r="G94" i="2"/>
  <c r="F94" i="2"/>
  <c r="Q89" i="2"/>
  <c r="P89" i="2"/>
  <c r="O89" i="2"/>
  <c r="N89" i="2"/>
  <c r="M89" i="2"/>
  <c r="L89" i="2"/>
  <c r="K89" i="2"/>
  <c r="J89" i="2"/>
  <c r="I89" i="2"/>
  <c r="H89" i="2"/>
  <c r="G89" i="2"/>
  <c r="F89" i="2"/>
  <c r="Q86" i="2"/>
  <c r="P86" i="2"/>
  <c r="O86" i="2"/>
  <c r="N86" i="2"/>
  <c r="M86" i="2"/>
  <c r="L86" i="2"/>
  <c r="K86" i="2"/>
  <c r="J86" i="2"/>
  <c r="I86" i="2"/>
  <c r="H86" i="2"/>
  <c r="F86" i="2"/>
  <c r="Q78" i="2"/>
  <c r="P78" i="2"/>
  <c r="O78" i="2"/>
  <c r="N78" i="2"/>
  <c r="M78" i="2"/>
  <c r="L78" i="2"/>
  <c r="K78" i="2"/>
  <c r="J78" i="2"/>
  <c r="I78" i="2"/>
  <c r="H78" i="2"/>
  <c r="G78" i="2"/>
  <c r="F78" i="2"/>
  <c r="R75" i="2"/>
  <c r="Z66" i="2"/>
  <c r="Y66" i="2"/>
  <c r="X66" i="2"/>
  <c r="W66" i="2"/>
  <c r="V66" i="2"/>
  <c r="U66" i="2"/>
  <c r="T66" i="2"/>
  <c r="S66" i="2"/>
  <c r="E66" i="2"/>
  <c r="R61" i="2"/>
  <c r="R60" i="2"/>
  <c r="Z55" i="2"/>
  <c r="Y55" i="2"/>
  <c r="X55" i="2"/>
  <c r="W55" i="2"/>
  <c r="V55" i="2"/>
  <c r="U55" i="2"/>
  <c r="T55" i="2"/>
  <c r="S55" i="2"/>
  <c r="E55" i="2"/>
  <c r="R53" i="2"/>
  <c r="R48" i="2"/>
  <c r="R46" i="2"/>
  <c r="R45" i="2"/>
  <c r="R44" i="2"/>
  <c r="Z40" i="2"/>
  <c r="Y40" i="2"/>
  <c r="X40" i="2"/>
  <c r="W40" i="2"/>
  <c r="V40" i="2"/>
  <c r="U40" i="2"/>
  <c r="T40" i="2"/>
  <c r="S40" i="2"/>
  <c r="E40" i="2"/>
  <c r="Q32" i="2"/>
  <c r="P32" i="2"/>
  <c r="O32" i="2"/>
  <c r="N32" i="2"/>
  <c r="M32" i="2"/>
  <c r="L32" i="2"/>
  <c r="K32" i="2"/>
  <c r="J32" i="2"/>
  <c r="I32" i="2"/>
  <c r="H32" i="2"/>
  <c r="G32" i="2"/>
  <c r="R30" i="2"/>
  <c r="R29" i="2"/>
  <c r="R28" i="2"/>
  <c r="Q21" i="2"/>
  <c r="P21" i="2"/>
  <c r="O21" i="2"/>
  <c r="N21" i="2"/>
  <c r="M21" i="2"/>
  <c r="L21" i="2"/>
  <c r="K21" i="2"/>
  <c r="J21" i="2"/>
  <c r="I21" i="2"/>
  <c r="H21" i="2"/>
  <c r="G21" i="2"/>
  <c r="Q18" i="2"/>
  <c r="P18" i="2"/>
  <c r="O18" i="2"/>
  <c r="N18" i="2"/>
  <c r="M18" i="2"/>
  <c r="L18" i="2"/>
  <c r="K18" i="2"/>
  <c r="J18" i="2"/>
  <c r="I18" i="2"/>
  <c r="H18" i="2"/>
  <c r="G18" i="2"/>
  <c r="F18" i="2"/>
  <c r="Q14" i="2"/>
  <c r="P14" i="2"/>
  <c r="O14" i="2"/>
  <c r="N14" i="2"/>
  <c r="M14" i="2"/>
  <c r="L14" i="2"/>
  <c r="K14" i="2"/>
  <c r="J14" i="2"/>
  <c r="I14" i="2"/>
  <c r="H14" i="2"/>
  <c r="G14" i="2"/>
  <c r="F14" i="2"/>
  <c r="R13" i="2"/>
  <c r="R12" i="2"/>
  <c r="R11" i="2"/>
  <c r="R10" i="2"/>
  <c r="R9" i="2"/>
  <c r="R8" i="2"/>
  <c r="R6" i="2"/>
  <c r="R5" i="2"/>
  <c r="F89" i="1"/>
  <c r="D89" i="1"/>
  <c r="T85" i="1"/>
  <c r="S83" i="1"/>
  <c r="S82" i="1"/>
  <c r="S81" i="1"/>
  <c r="S80" i="1"/>
  <c r="S79" i="1"/>
  <c r="S85" i="1" s="1"/>
  <c r="T76" i="1"/>
  <c r="S74" i="1"/>
  <c r="S73" i="1"/>
  <c r="S72" i="1"/>
  <c r="S71" i="1"/>
  <c r="S76" i="1" s="1"/>
  <c r="T68" i="1"/>
  <c r="S66" i="1"/>
  <c r="S65" i="1"/>
  <c r="S64" i="1"/>
  <c r="S63" i="1"/>
  <c r="S62" i="1"/>
  <c r="S61" i="1"/>
  <c r="S68" i="1" s="1"/>
  <c r="T56" i="1"/>
  <c r="S55" i="1"/>
  <c r="S54" i="1"/>
  <c r="S53" i="1"/>
  <c r="S52" i="1"/>
  <c r="S51" i="1"/>
  <c r="S50" i="1"/>
  <c r="S49" i="1"/>
  <c r="S48" i="1"/>
  <c r="S56" i="1" s="1"/>
  <c r="T41" i="1"/>
  <c r="S41" i="1"/>
  <c r="S39" i="1"/>
  <c r="S38" i="1"/>
  <c r="T35" i="1"/>
  <c r="S32" i="1"/>
  <c r="S31" i="1"/>
  <c r="S30" i="1"/>
  <c r="S27" i="1"/>
  <c r="S35" i="1" s="1"/>
  <c r="S26" i="1"/>
  <c r="T23" i="1"/>
  <c r="S21" i="1"/>
  <c r="S19" i="1"/>
  <c r="S18" i="1"/>
  <c r="S17" i="1"/>
  <c r="S23" i="1" s="1"/>
  <c r="T14" i="1"/>
  <c r="T89" i="1" s="1"/>
  <c r="S9" i="1"/>
  <c r="S8" i="1"/>
  <c r="S7" i="1"/>
  <c r="S6" i="1"/>
  <c r="S5" i="1"/>
  <c r="S14" i="1" s="1"/>
  <c r="R208" i="2" l="1"/>
  <c r="R165" i="2"/>
  <c r="R14" i="2"/>
  <c r="R18" i="2"/>
  <c r="R66" i="2"/>
  <c r="Z228" i="2"/>
  <c r="Z231" i="2" s="1"/>
  <c r="R106" i="2"/>
  <c r="Y228" i="2"/>
  <c r="Y231" i="2" s="1"/>
  <c r="R94" i="2"/>
  <c r="R89" i="2"/>
  <c r="E228" i="2"/>
  <c r="R78" i="2"/>
  <c r="R193" i="2"/>
  <c r="R127" i="2"/>
  <c r="R110" i="2"/>
  <c r="T228" i="2"/>
  <c r="T231" i="2" s="1"/>
  <c r="R55" i="2"/>
  <c r="R101" i="2"/>
  <c r="R138" i="2"/>
  <c r="R146" i="2" s="1"/>
  <c r="R32" i="2"/>
  <c r="R40" i="2" s="1"/>
  <c r="W228" i="2"/>
  <c r="W231" i="2" s="1"/>
  <c r="R21" i="2"/>
  <c r="U228" i="2"/>
  <c r="U231" i="2" s="1"/>
  <c r="S228" i="2"/>
  <c r="S231" i="2" s="1"/>
  <c r="V228" i="2"/>
  <c r="V231" i="2" s="1"/>
  <c r="X123" i="2"/>
  <c r="X146" i="2" s="1"/>
  <c r="X228" i="2" s="1"/>
  <c r="X231" i="2" s="1"/>
  <c r="S89" i="1"/>
  <c r="R115" i="2" l="1"/>
  <c r="R228" i="2"/>
</calcChain>
</file>

<file path=xl/comments1.xml><?xml version="1.0" encoding="utf-8"?>
<comments xmlns="http://schemas.openxmlformats.org/spreadsheetml/2006/main">
  <authors>
    <author>tc={B5DBB1A4-85F9-406C-95F0-526B8BDACF6F}</author>
    <author>tc={BEE71882-BDF8-49DC-8F7A-FDCE8E80A539}</author>
    <author>tc={AF570481-976F-488C-9452-85E07DA12AED}</author>
    <author>tc={1DC8C672-D518-404D-8515-D9C040AAEAA1}</author>
    <author>tc={C283786D-77B3-4C68-A908-5895FE1C6038}</author>
    <author>tc={B5386337-447E-4C1B-966A-C5C4C047445E}</author>
  </authors>
  <commentList>
    <comment ref="O1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Payment for law suit</t>
        </r>
      </text>
    </comment>
    <comment ref="S2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Less postage machine rental</t>
        </r>
      </text>
    </comment>
    <comment ref="Q74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 police for 1 month</t>
        </r>
      </text>
    </comment>
    <comment ref="Q121" authorId="3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5 employees for 1 month
</t>
        </r>
      </text>
    </comment>
    <comment ref="Q171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 employee for 1 month</t>
        </r>
      </text>
    </comment>
    <comment ref="Q20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 employee for 1 month</t>
        </r>
      </text>
    </comment>
  </commentList>
</comments>
</file>

<file path=xl/sharedStrings.xml><?xml version="1.0" encoding="utf-8"?>
<sst xmlns="http://schemas.openxmlformats.org/spreadsheetml/2006/main" count="421" uniqueCount="258">
  <si>
    <t>Income/Revenue</t>
  </si>
  <si>
    <t>OLD</t>
  </si>
  <si>
    <t>22-23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</si>
  <si>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</si>
  <si>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</si>
  <si>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</si>
  <si>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</si>
  <si>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</si>
  <si>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</si>
  <si>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</si>
  <si>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</si>
  <si>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</si>
  <si>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</si>
  <si>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</si>
  <si>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</si>
  <si>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12mth total</t>
  </si>
  <si>
    <t>23-24</t>
  </si>
  <si>
    <t xml:space="preserve"> </t>
  </si>
  <si>
    <t>General Budget 23-24</t>
  </si>
  <si>
    <t>REVENUES</t>
  </si>
  <si>
    <t>General Government Revenue</t>
  </si>
  <si>
    <t>Current Real Estate Taxes</t>
  </si>
  <si>
    <t>Delinquent Real Estate Tax</t>
  </si>
  <si>
    <t>Personal Property Taxes Veh</t>
  </si>
  <si>
    <t>Local Hospitality Tax</t>
  </si>
  <si>
    <t>Local Accommodations Tax</t>
  </si>
  <si>
    <t>Abington Manor</t>
  </si>
  <si>
    <t>Patrick Henry</t>
  </si>
  <si>
    <t>Total</t>
  </si>
  <si>
    <t>Intergovernmental Revenue</t>
  </si>
  <si>
    <t>Accomodations Tax State</t>
  </si>
  <si>
    <t>Aid to Local Govts</t>
  </si>
  <si>
    <t>Homestead Reimbursement</t>
  </si>
  <si>
    <t>Fee in Leau</t>
  </si>
  <si>
    <t>Fee in Leau/Motor Carrier</t>
  </si>
  <si>
    <t>Business Licenses &amp; Franchise</t>
  </si>
  <si>
    <t>Business Licenses Tax</t>
  </si>
  <si>
    <t>Business Lic Ins Co MASC</t>
  </si>
  <si>
    <t>Business Lincense Tax Telecom</t>
  </si>
  <si>
    <t>Franchise Fees Telecom &amp; Utility</t>
  </si>
  <si>
    <t xml:space="preserve">        Duke</t>
  </si>
  <si>
    <t xml:space="preserve">       Charter Franchise Fee</t>
  </si>
  <si>
    <t xml:space="preserve">       Dominion Energy Franchise Fee</t>
  </si>
  <si>
    <t>Local Op Sales Tax Revenue</t>
  </si>
  <si>
    <t>Local Op Sales Tax Cr Fd(71%)</t>
  </si>
  <si>
    <t>Local Op Sales Tx Rec (29%)</t>
  </si>
  <si>
    <t>Revenue 1</t>
  </si>
  <si>
    <t>Parks &amp; Recreation</t>
  </si>
  <si>
    <t>Sponsorships Advertising</t>
  </si>
  <si>
    <t>Gate Proceeds</t>
  </si>
  <si>
    <t>Basketball Revenue</t>
  </si>
  <si>
    <t>Rec Grants Revenue</t>
  </si>
  <si>
    <t>Dixie Youth Baseball</t>
  </si>
  <si>
    <t>Football Revenue</t>
  </si>
  <si>
    <t>Consessions</t>
  </si>
  <si>
    <t>unknown</t>
  </si>
  <si>
    <t>Fines and Fees</t>
  </si>
  <si>
    <t>Sanitation Fees</t>
  </si>
  <si>
    <t>Fines Revenue State</t>
  </si>
  <si>
    <t>Fines and Fees Other</t>
  </si>
  <si>
    <t>Fines Rev Local Seatbelts</t>
  </si>
  <si>
    <t>Victims Assistance Fines</t>
  </si>
  <si>
    <t>Reimbursement of HS football policing</t>
  </si>
  <si>
    <t>Rental Income.</t>
  </si>
  <si>
    <t>Rental Income Community Center</t>
  </si>
  <si>
    <t>Rental Income Other</t>
  </si>
  <si>
    <t>Rental Income Latimer School</t>
  </si>
  <si>
    <t>Reimbursement of Springfest</t>
  </si>
  <si>
    <t>Other Income</t>
  </si>
  <si>
    <t>Misc - Insurance paid - Teresa&amp;Wanda</t>
  </si>
  <si>
    <t>SC Muni Ins Returned Surplus (workman's comp)</t>
  </si>
  <si>
    <t>SC State Treasur/11000 CT L320</t>
  </si>
  <si>
    <t>interest on General account</t>
  </si>
  <si>
    <t>Merchant Inventory</t>
  </si>
  <si>
    <t>Total Misc</t>
  </si>
  <si>
    <t>Total Revenue/Income</t>
  </si>
  <si>
    <t>Revenue 2</t>
  </si>
  <si>
    <t>Dec</t>
  </si>
  <si>
    <t>Jan</t>
  </si>
  <si>
    <t>Feb</t>
  </si>
  <si>
    <t>Actuals</t>
  </si>
  <si>
    <t>23-24/9</t>
  </si>
  <si>
    <t>9/W raise</t>
  </si>
  <si>
    <t>7 st &amp; 8  pl</t>
  </si>
  <si>
    <t>w/8 &amp; Raise</t>
  </si>
  <si>
    <t>7/8 at 5%</t>
  </si>
  <si>
    <t>7/8 at 10%</t>
  </si>
  <si>
    <t>7/8 at 15%</t>
  </si>
  <si>
    <t>`</t>
  </si>
  <si>
    <t>EXPENSES</t>
  </si>
  <si>
    <t>Administration</t>
  </si>
  <si>
    <t>2022-2023</t>
  </si>
  <si>
    <t>Salaries</t>
  </si>
  <si>
    <t>Payroll Taxes</t>
  </si>
  <si>
    <t>51110/51120</t>
  </si>
  <si>
    <t>Medical Ins./ Retirement (Other)</t>
  </si>
  <si>
    <t>Workman's Comp</t>
  </si>
  <si>
    <t>Council Wages</t>
  </si>
  <si>
    <t>Council Payroll Tax</t>
  </si>
  <si>
    <t>Audit</t>
  </si>
  <si>
    <t>Admin Legal</t>
  </si>
  <si>
    <t>Repairs and Maintenance - Office Equip</t>
  </si>
  <si>
    <t>Telephone Internet</t>
  </si>
  <si>
    <t xml:space="preserve">     Spectrum</t>
  </si>
  <si>
    <t xml:space="preserve">    At&amp;T</t>
  </si>
  <si>
    <t xml:space="preserve">     Verizon</t>
  </si>
  <si>
    <t>Utilities</t>
  </si>
  <si>
    <t xml:space="preserve">    Dominion</t>
  </si>
  <si>
    <t xml:space="preserve">    Duke</t>
  </si>
  <si>
    <t>Office Supplies</t>
  </si>
  <si>
    <t xml:space="preserve">   Herald Office Supplies</t>
  </si>
  <si>
    <t xml:space="preserve">   Industrial Solution &amp; Supply</t>
  </si>
  <si>
    <t xml:space="preserve">   American Industries</t>
  </si>
  <si>
    <t xml:space="preserve">    Estimated</t>
  </si>
  <si>
    <t xml:space="preserve">    Postage</t>
  </si>
  <si>
    <t xml:space="preserve">    Pitney Bowes</t>
  </si>
  <si>
    <t>Admin Travel</t>
  </si>
  <si>
    <t>Admin Training</t>
  </si>
  <si>
    <t>Election Expense</t>
  </si>
  <si>
    <t>CSX Rental</t>
  </si>
  <si>
    <t>Professional Services</t>
  </si>
  <si>
    <t xml:space="preserve">   Accounting</t>
  </si>
  <si>
    <t xml:space="preserve">   computer support</t>
  </si>
  <si>
    <t xml:space="preserve">   Advertisements</t>
  </si>
  <si>
    <t xml:space="preserve">   Code Enforcement</t>
  </si>
  <si>
    <t xml:space="preserve">   Business Stamps</t>
  </si>
  <si>
    <t xml:space="preserve">   Bank Fees</t>
  </si>
  <si>
    <t xml:space="preserve">   Safe Deposit Box</t>
  </si>
  <si>
    <t>Public Building, Occ &amp; Other</t>
  </si>
  <si>
    <t>Public Building Office Supplies</t>
  </si>
  <si>
    <t>Municipal Buildings</t>
  </si>
  <si>
    <t>Pest Control</t>
  </si>
  <si>
    <t>Christmas Party</t>
  </si>
  <si>
    <t>Communications</t>
  </si>
  <si>
    <t>Expense Repairs</t>
  </si>
  <si>
    <t xml:space="preserve">   Medlin's Heating &amp; Ari</t>
  </si>
  <si>
    <t xml:space="preserve">   Miller Plumbing &amp; Electric</t>
  </si>
  <si>
    <t xml:space="preserve">    White's Electrical Servies</t>
  </si>
  <si>
    <t>Flowers/Funerals</t>
  </si>
  <si>
    <t>General Insurance</t>
  </si>
  <si>
    <t>8 at 10%</t>
  </si>
  <si>
    <t>8 at 15%</t>
  </si>
  <si>
    <t>Community Center</t>
  </si>
  <si>
    <t>Community Center Repairs Exp</t>
  </si>
  <si>
    <t>Community Center Cleanins</t>
  </si>
  <si>
    <t>Community Center Supplies</t>
  </si>
  <si>
    <t>Community Center Utilities</t>
  </si>
  <si>
    <t>Police</t>
  </si>
  <si>
    <t>Police Phone</t>
  </si>
  <si>
    <t>Police Salaries</t>
  </si>
  <si>
    <t>Victim Advocate</t>
  </si>
  <si>
    <t>Payroll taxes</t>
  </si>
  <si>
    <t>Insurance</t>
  </si>
  <si>
    <t>Retirement</t>
  </si>
  <si>
    <t>Workman's Comp Police</t>
  </si>
  <si>
    <t>Travel/Per Diem</t>
  </si>
  <si>
    <t>Equipment</t>
  </si>
  <si>
    <t xml:space="preserve">   Sirche Acquisition Co - Drug test</t>
  </si>
  <si>
    <t xml:space="preserve">   Wolfcom - Body Cams</t>
  </si>
  <si>
    <t xml:space="preserve">   Axon Enterprises</t>
  </si>
  <si>
    <t xml:space="preserve">     Angel Armor - Body Armor</t>
  </si>
  <si>
    <t xml:space="preserve">    Blue Line Shooting Center - </t>
  </si>
  <si>
    <t xml:space="preserve">    Lawmans  - Police walmart</t>
  </si>
  <si>
    <t xml:space="preserve">    Galls</t>
  </si>
  <si>
    <t xml:space="preserve">    Korman's Signs</t>
  </si>
  <si>
    <t xml:space="preserve">    Kelly's Quick Print</t>
  </si>
  <si>
    <t>Communication</t>
  </si>
  <si>
    <t xml:space="preserve">   Lexipol  - database</t>
  </si>
  <si>
    <t xml:space="preserve">     Motorola - Coms</t>
  </si>
  <si>
    <t xml:space="preserve">    Gold Shield Technologes - NCIC interface</t>
  </si>
  <si>
    <t xml:space="preserve">   Cradle Point - mobile interent provider</t>
  </si>
  <si>
    <t>Police Uniform</t>
  </si>
  <si>
    <t xml:space="preserve">    Shooters Stance Firearms Training</t>
  </si>
  <si>
    <t xml:space="preserve">   ARS marketing</t>
  </si>
  <si>
    <t>Police Gas</t>
  </si>
  <si>
    <t>Training SCCJA</t>
  </si>
  <si>
    <t>Juvenile Inmate Expense</t>
  </si>
  <si>
    <t>Police Automobile Expense</t>
  </si>
  <si>
    <t xml:space="preserve">   Kyle Rogers</t>
  </si>
  <si>
    <t xml:space="preserve">    ABC Wrecker</t>
  </si>
  <si>
    <t xml:space="preserve">   Estimated</t>
  </si>
  <si>
    <t>Court Fines Paid to State</t>
  </si>
  <si>
    <t>Dues and Subscriptions</t>
  </si>
  <si>
    <t xml:space="preserve">    The Police &amp; Sheriff Press</t>
  </si>
  <si>
    <t xml:space="preserve">    Legal Shield</t>
  </si>
  <si>
    <t xml:space="preserve">    SC Police Chief Assoc</t>
  </si>
  <si>
    <t>Football Games</t>
  </si>
  <si>
    <t xml:space="preserve">   Nicholas Bethea</t>
  </si>
  <si>
    <t xml:space="preserve">   Kenny Polson</t>
  </si>
  <si>
    <t>23-24/8</t>
  </si>
  <si>
    <t>9/w raise</t>
  </si>
  <si>
    <t>w/8 &amp; raise</t>
  </si>
  <si>
    <t>Street Department</t>
  </si>
  <si>
    <t>Street Sign Replacement</t>
  </si>
  <si>
    <t>Street Gas</t>
  </si>
  <si>
    <t xml:space="preserve">   Dilmar Oil</t>
  </si>
  <si>
    <t>Equipment Parts &amp; Repair</t>
  </si>
  <si>
    <t xml:space="preserve">   Alman Tractor</t>
  </si>
  <si>
    <t xml:space="preserve">   Barry's Outdoor Power &amp; Equipment</t>
  </si>
  <si>
    <t xml:space="preserve">   Dillon Tractor and Implements</t>
  </si>
  <si>
    <t xml:space="preserve">   Grice Heavy Equipment</t>
  </si>
  <si>
    <t>Street Phone</t>
  </si>
  <si>
    <t>Street Equipment</t>
  </si>
  <si>
    <t>Uniforms</t>
  </si>
  <si>
    <t>Auto Expense</t>
  </si>
  <si>
    <t xml:space="preserve">   High Tech Signs - wraps</t>
  </si>
  <si>
    <t>Street Beautification</t>
  </si>
  <si>
    <t xml:space="preserve">    Four Seasons Garden Center</t>
  </si>
  <si>
    <t xml:space="preserve">   Agri Supply</t>
  </si>
  <si>
    <t xml:space="preserve">   Dirt Daubers</t>
  </si>
  <si>
    <t xml:space="preserve">   Straw &amp; Street Supply</t>
  </si>
  <si>
    <t xml:space="preserve">    W &amp; B Mulching &amp; Landscaping</t>
  </si>
  <si>
    <t>Street Lights</t>
  </si>
  <si>
    <t>Sanitation Department</t>
  </si>
  <si>
    <t>Sanitation Salaries</t>
  </si>
  <si>
    <t xml:space="preserve">    Thomas Peeples</t>
  </si>
  <si>
    <t>Dumping Fees</t>
  </si>
  <si>
    <t>Truck Repair</t>
  </si>
  <si>
    <t>Gas</t>
  </si>
  <si>
    <t>Fines - SCDHEC</t>
  </si>
  <si>
    <t>Sanitation Expense Repairs</t>
  </si>
  <si>
    <t xml:space="preserve">    Trash Cans</t>
  </si>
  <si>
    <t>Parks and Recreation</t>
  </si>
  <si>
    <t>Park Insurance</t>
  </si>
  <si>
    <t>Gate Expense</t>
  </si>
  <si>
    <t>Basketball Exp</t>
  </si>
  <si>
    <t>Football Exp</t>
  </si>
  <si>
    <t>Cheerleading Exp</t>
  </si>
  <si>
    <t>Dixie Youth Softball</t>
  </si>
  <si>
    <t>Concession Stand</t>
  </si>
  <si>
    <t xml:space="preserve">Tball </t>
  </si>
  <si>
    <t>Park and Rec Light Bill</t>
  </si>
  <si>
    <t>Cell Phone Exp</t>
  </si>
  <si>
    <t>Training and Travel</t>
  </si>
  <si>
    <t>Maintance/repairs</t>
  </si>
  <si>
    <t xml:space="preserve">    Jimmie Moore</t>
  </si>
  <si>
    <t xml:space="preserve">    J &amp; J Turf Solution</t>
  </si>
  <si>
    <t>Family Sports</t>
  </si>
  <si>
    <t>Municipal Courts</t>
  </si>
  <si>
    <t>Court Salaries</t>
  </si>
  <si>
    <t>Clerk</t>
  </si>
  <si>
    <t>Judge</t>
  </si>
  <si>
    <t>gas</t>
  </si>
  <si>
    <t>SCSCJA</t>
  </si>
  <si>
    <t>Jury Trials</t>
  </si>
  <si>
    <t>Continue Education</t>
  </si>
  <si>
    <t>Cell Phone</t>
  </si>
  <si>
    <t>Local Hospitality &amp; Accomm Exp</t>
  </si>
  <si>
    <t>Restricted Funds</t>
  </si>
  <si>
    <t xml:space="preserve">   Spring Fest</t>
  </si>
  <si>
    <t xml:space="preserve">   Nassua National Cable Co.</t>
  </si>
  <si>
    <t xml:space="preserve">   Four Seasons Lawn &amp; Garden Store</t>
  </si>
  <si>
    <t xml:space="preserve">   Street Signs</t>
  </si>
  <si>
    <t>71% local Option</t>
  </si>
  <si>
    <t>OTHER EXPENSES UNABLE TO SEPARATE</t>
  </si>
  <si>
    <t>Total Expenses</t>
  </si>
  <si>
    <t>Total Revenue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</si>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</sst>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2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164" fontId="0" fillId="0" borderId="2" xfId="0" applyNumberFormat="1" applyBorder="1"/>
    <xf numFmtId="164" fontId="0" fillId="5" borderId="0" xfId="0" applyNumberFormat="1" applyFill="1"/>
    <xf numFmtId="164" fontId="0" fillId="6" borderId="0" xfId="0" applyNumberFormat="1" applyFill="1"/>
    <xf numFmtId="164" fontId="0" fillId="0" borderId="0" xfId="0" quotePrefix="1" applyNumberFormat="1"/>
    <xf numFmtId="0" fontId="0" fillId="7" borderId="0" xfId="0" applyFill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sa Mason" id="{DEF5D939-1305-440A-8AAD-BC9F8AD1AFC8}" userId="901ec4b2ce4d349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2" dT="2023-07-15T22:21:06.41" personId="{DEF5D939-1305-440A-8AAD-BC9F8AD1AFC8}" id="{B5DBB1A4-85F9-406C-95F0-526B8BDACF6F}">
    <text>Payment for law suit</text>
  </threadedComment>
  <threadedComment ref="S21" dT="2023-08-25T16:18:36.49" personId="{DEF5D939-1305-440A-8AAD-BC9F8AD1AFC8}" id="{BEE71882-BDF8-49DC-8F7A-FDCE8E80A539}">
    <text>Less postage machine rental</text>
  </threadedComment>
  <threadedComment ref="Q74" dT="2023-07-16T21:39:15.04" personId="{DEF5D939-1305-440A-8AAD-BC9F8AD1AFC8}" id="{AF570481-976F-488C-9452-85E07DA12AED}">
    <text>3 police for 1 month</text>
  </threadedComment>
  <threadedComment ref="Q121" dT="2023-07-16T21:40:32.77" personId="{DEF5D939-1305-440A-8AAD-BC9F8AD1AFC8}" id="{1DC8C672-D518-404D-8515-D9C040AAEAA1}">
    <text xml:space="preserve">5 employees for 1 month
</text>
  </threadedComment>
  <threadedComment ref="Q171" dT="2023-07-16T21:41:11.58" personId="{DEF5D939-1305-440A-8AAD-BC9F8AD1AFC8}" id="{C283786D-77B3-4C68-A908-5895FE1C6038}">
    <text>1 employee for 1 month</text>
  </threadedComment>
  <threadedComment ref="Q200" dT="2023-07-16T21:41:38.62" personId="{DEF5D939-1305-440A-8AAD-BC9F8AD1AFC8}" id="{B5386337-447E-4C1B-966A-C5C4C047445E}">
    <text>1 employee for 1 month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workbookViewId="0">
      <selection activeCell="T93" sqref="T93"/>
    </sheetView>
  </sheetViews>
  <sheetFormatPr defaultRowHeight="15" x14ac:dyDescent="0.25"/>
  <cols>
    <col min="3" max="3" width="39.28515625" customWidth="1"/>
    <col min="4" max="19" width="0" hidden="1" customWidth="1"/>
    <col min="20" max="20" width="10.5703125" bestFit="1" customWidth="1"/>
  </cols>
  <sheetData>
    <row r="1" spans="1:20" x14ac:dyDescent="0.25">
      <c r="A1" t="s">
        <v>0</v>
      </c>
      <c r="D1" s="1" t="s">
        <v>1</v>
      </c>
      <c r="F1" s="2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2" t="s">
        <v>16</v>
      </c>
    </row>
    <row r="2" spans="1:20" x14ac:dyDescent="0.25">
      <c r="A2" t="s">
        <v>17</v>
      </c>
      <c r="C2" s="4" t="s">
        <v>18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C3" s="4" t="s">
        <v>19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75" thickBot="1" x14ac:dyDescent="0.3">
      <c r="B4" s="5">
        <v>40000</v>
      </c>
      <c r="C4" s="5" t="s">
        <v>20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.75" thickTop="1" x14ac:dyDescent="0.25">
      <c r="B5">
        <v>40100</v>
      </c>
      <c r="C5" t="s">
        <v>21</v>
      </c>
      <c r="D5">
        <v>192000</v>
      </c>
      <c r="F5" s="3">
        <v>279000</v>
      </c>
      <c r="G5" s="3">
        <v>673.04</v>
      </c>
      <c r="H5" s="3">
        <v>161.79</v>
      </c>
      <c r="I5" s="3">
        <v>29.04</v>
      </c>
      <c r="J5" s="3">
        <v>186.68</v>
      </c>
      <c r="K5" s="3">
        <v>4077.12</v>
      </c>
      <c r="L5" s="3">
        <v>21013.15</v>
      </c>
      <c r="M5" s="3">
        <v>92779.85</v>
      </c>
      <c r="N5" s="3">
        <v>81497.39</v>
      </c>
      <c r="O5" s="3">
        <v>2903.13</v>
      </c>
      <c r="P5" s="3">
        <v>4347.92</v>
      </c>
      <c r="Q5" s="3">
        <v>31.32</v>
      </c>
      <c r="R5" s="3">
        <v>183.67</v>
      </c>
      <c r="S5" s="3">
        <f>SUM(G5:R5)</f>
        <v>207884.10000000003</v>
      </c>
      <c r="T5" s="3">
        <v>205000</v>
      </c>
    </row>
    <row r="6" spans="1:20" x14ac:dyDescent="0.25">
      <c r="B6">
        <v>40200</v>
      </c>
      <c r="C6" t="s">
        <v>22</v>
      </c>
      <c r="D6">
        <v>10000</v>
      </c>
      <c r="F6" s="3"/>
      <c r="G6" s="3">
        <v>317.73</v>
      </c>
      <c r="H6" s="3">
        <v>519.84</v>
      </c>
      <c r="I6" s="3">
        <v>1629.42</v>
      </c>
      <c r="J6" s="3">
        <v>3709.63</v>
      </c>
      <c r="K6" s="3">
        <v>1432.92</v>
      </c>
      <c r="L6" s="3">
        <v>4886.7</v>
      </c>
      <c r="M6" s="3">
        <v>180.76</v>
      </c>
      <c r="N6" s="3">
        <v>1235.1199999999999</v>
      </c>
      <c r="O6" s="3">
        <v>53.15</v>
      </c>
      <c r="P6" s="3">
        <v>2517.6</v>
      </c>
      <c r="Q6" s="3">
        <v>1810.75</v>
      </c>
      <c r="R6" s="3">
        <v>346.36</v>
      </c>
      <c r="S6" s="3">
        <f>SUM(G6:R6)</f>
        <v>18639.980000000003</v>
      </c>
      <c r="T6" s="3">
        <v>18500</v>
      </c>
    </row>
    <row r="7" spans="1:20" x14ac:dyDescent="0.25">
      <c r="B7">
        <v>40300</v>
      </c>
      <c r="C7" t="s">
        <v>23</v>
      </c>
      <c r="D7">
        <v>51000</v>
      </c>
      <c r="F7" s="3"/>
      <c r="G7" s="3">
        <v>3778.7</v>
      </c>
      <c r="H7" s="3">
        <v>3426.95</v>
      </c>
      <c r="I7" s="3">
        <v>3536.23</v>
      </c>
      <c r="J7" s="3">
        <v>2648.37</v>
      </c>
      <c r="K7" s="3">
        <v>1045.1300000000001</v>
      </c>
      <c r="L7" s="3">
        <v>2305.46</v>
      </c>
      <c r="M7" s="3">
        <v>2646.67</v>
      </c>
      <c r="N7" s="3">
        <v>3963.43</v>
      </c>
      <c r="O7" s="3">
        <v>5423.54</v>
      </c>
      <c r="P7" s="3">
        <v>3481.49</v>
      </c>
      <c r="Q7" s="3">
        <v>3433.21</v>
      </c>
      <c r="R7" s="3">
        <v>4512.5600000000004</v>
      </c>
      <c r="S7" s="3">
        <f>SUM(G7:R7)</f>
        <v>40201.74</v>
      </c>
      <c r="T7" s="3">
        <v>39500</v>
      </c>
    </row>
    <row r="8" spans="1:20" x14ac:dyDescent="0.25">
      <c r="B8">
        <v>40500</v>
      </c>
      <c r="C8" t="s">
        <v>24</v>
      </c>
      <c r="D8">
        <v>24500</v>
      </c>
      <c r="F8" s="3">
        <v>12300</v>
      </c>
      <c r="G8" s="3">
        <v>2095.7199999999998</v>
      </c>
      <c r="H8" s="3">
        <v>2024.53</v>
      </c>
      <c r="I8" s="3">
        <v>2001.92</v>
      </c>
      <c r="J8" s="3">
        <v>2196.13</v>
      </c>
      <c r="K8" s="3">
        <v>2252.5100000000002</v>
      </c>
      <c r="L8" s="3">
        <v>1823.05</v>
      </c>
      <c r="M8" s="3">
        <v>2424.4499999999998</v>
      </c>
      <c r="N8" s="3">
        <v>2162.9699999999998</v>
      </c>
      <c r="O8" s="3">
        <v>1849.21</v>
      </c>
      <c r="P8" s="3">
        <v>2883.08</v>
      </c>
      <c r="Q8" s="3">
        <v>1206.44</v>
      </c>
      <c r="R8" s="3">
        <v>3466.13</v>
      </c>
      <c r="S8" s="3">
        <f>SUM(G8:R8)</f>
        <v>26386.14</v>
      </c>
      <c r="T8" s="3">
        <v>25500</v>
      </c>
    </row>
    <row r="9" spans="1:20" x14ac:dyDescent="0.25">
      <c r="B9">
        <v>43361</v>
      </c>
      <c r="C9" t="s">
        <v>25</v>
      </c>
      <c r="D9">
        <v>12000</v>
      </c>
      <c r="F9" s="3">
        <v>4200</v>
      </c>
      <c r="G9" s="3">
        <v>374.39</v>
      </c>
      <c r="H9" s="3">
        <v>852.75</v>
      </c>
      <c r="I9" s="3">
        <v>672.15</v>
      </c>
      <c r="J9" s="3">
        <v>754.75</v>
      </c>
      <c r="K9" s="3">
        <v>683.25</v>
      </c>
      <c r="L9" s="3">
        <v>635.29</v>
      </c>
      <c r="M9" s="3">
        <v>501.88</v>
      </c>
      <c r="N9" s="3">
        <v>230.4</v>
      </c>
      <c r="O9" s="3">
        <v>217.5</v>
      </c>
      <c r="P9" s="3">
        <v>917.72</v>
      </c>
      <c r="Q9" s="3">
        <v>290.85000000000002</v>
      </c>
      <c r="R9" s="3">
        <v>745.57</v>
      </c>
      <c r="S9" s="3">
        <f>SUM(G9:R9)</f>
        <v>6876.5</v>
      </c>
      <c r="T9" s="3">
        <v>6500</v>
      </c>
    </row>
    <row r="10" spans="1:20" x14ac:dyDescent="0.25">
      <c r="C10" t="s">
        <v>26</v>
      </c>
      <c r="F10" s="3"/>
      <c r="G10" s="3">
        <v>374.39</v>
      </c>
      <c r="H10" s="3"/>
      <c r="I10" s="3">
        <v>454.65</v>
      </c>
      <c r="J10" s="3">
        <v>519.25</v>
      </c>
      <c r="K10" s="3">
        <v>465.75</v>
      </c>
      <c r="L10" s="3">
        <v>407.65</v>
      </c>
      <c r="M10" s="3">
        <v>501.88</v>
      </c>
      <c r="N10" s="3"/>
      <c r="O10" s="3"/>
      <c r="P10" s="3">
        <v>672.32</v>
      </c>
      <c r="Q10" s="3">
        <v>290.85000000000002</v>
      </c>
      <c r="R10" s="3">
        <v>745.57</v>
      </c>
      <c r="S10" s="3"/>
      <c r="T10" s="3"/>
    </row>
    <row r="11" spans="1:20" x14ac:dyDescent="0.25">
      <c r="C11" t="s">
        <v>27</v>
      </c>
      <c r="F11" s="3"/>
      <c r="G11" s="3">
        <v>240.75</v>
      </c>
      <c r="H11" s="3">
        <v>612</v>
      </c>
      <c r="I11" s="3">
        <v>217.5</v>
      </c>
      <c r="J11" s="3">
        <v>235.5</v>
      </c>
      <c r="K11" s="3">
        <v>217.5</v>
      </c>
      <c r="L11" s="3">
        <v>227.64</v>
      </c>
      <c r="M11" s="3"/>
      <c r="N11" s="3">
        <v>230.4</v>
      </c>
      <c r="O11" s="3">
        <v>217.5</v>
      </c>
      <c r="P11" s="3">
        <v>245.4</v>
      </c>
      <c r="Q11" s="3"/>
      <c r="R11" s="3"/>
      <c r="S11" s="3"/>
      <c r="T11" s="3"/>
    </row>
    <row r="12" spans="1:20" x14ac:dyDescent="0.25"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.75" thickBot="1" x14ac:dyDescent="0.3"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.75" thickTop="1" x14ac:dyDescent="0.25">
      <c r="B14">
        <v>40000</v>
      </c>
      <c r="C14" t="s">
        <v>28</v>
      </c>
      <c r="D14" s="6">
        <v>289500</v>
      </c>
      <c r="F14" s="7">
        <v>295500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7">
        <f>SUM(S5:S13)</f>
        <v>299988.46000000008</v>
      </c>
      <c r="T14" s="7">
        <f>SUM(T5:T13)</f>
        <v>295000</v>
      </c>
    </row>
    <row r="15" spans="1:20" x14ac:dyDescent="0.25"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thickBot="1" x14ac:dyDescent="0.3">
      <c r="B16" s="5">
        <v>42000</v>
      </c>
      <c r="C16" s="5" t="s">
        <v>29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ht="15.75" thickTop="1" x14ac:dyDescent="0.25">
      <c r="B17">
        <v>42300</v>
      </c>
      <c r="C17" t="s">
        <v>30</v>
      </c>
      <c r="D17">
        <v>8500</v>
      </c>
      <c r="F17" s="3">
        <v>9800</v>
      </c>
      <c r="G17" s="3"/>
      <c r="H17" s="3">
        <v>6210.66</v>
      </c>
      <c r="I17" s="3"/>
      <c r="J17" s="3">
        <v>1178.52</v>
      </c>
      <c r="K17" s="3"/>
      <c r="L17" s="3"/>
      <c r="M17" s="3">
        <v>1162.03</v>
      </c>
      <c r="N17" s="3"/>
      <c r="O17" s="3"/>
      <c r="P17" s="3"/>
      <c r="Q17" s="3">
        <v>1164.8699999999999</v>
      </c>
      <c r="R17" s="3">
        <v>0</v>
      </c>
      <c r="S17" s="3">
        <f>SUM(G17:R17)</f>
        <v>9716.0800000000017</v>
      </c>
      <c r="T17" s="3">
        <v>9250</v>
      </c>
    </row>
    <row r="18" spans="2:20" x14ac:dyDescent="0.25">
      <c r="B18">
        <v>42400</v>
      </c>
      <c r="C18" t="s">
        <v>31</v>
      </c>
      <c r="D18">
        <v>14500</v>
      </c>
      <c r="F18" s="3">
        <v>15150</v>
      </c>
      <c r="G18" s="3"/>
      <c r="H18" s="3"/>
      <c r="I18" s="3">
        <v>7592.43</v>
      </c>
      <c r="J18" s="3"/>
      <c r="K18" s="3"/>
      <c r="L18" s="3">
        <v>7592.43</v>
      </c>
      <c r="M18" s="3">
        <v>7295.43</v>
      </c>
      <c r="N18" s="3"/>
      <c r="O18" s="3"/>
      <c r="P18" s="3">
        <v>7592.43</v>
      </c>
      <c r="Q18" s="3"/>
      <c r="R18" s="3">
        <v>0</v>
      </c>
      <c r="S18" s="3">
        <f>SUM(G18:R18)</f>
        <v>30072.720000000001</v>
      </c>
      <c r="T18" s="3">
        <v>28500</v>
      </c>
    </row>
    <row r="19" spans="2:20" x14ac:dyDescent="0.25">
      <c r="B19">
        <v>42500</v>
      </c>
      <c r="C19" t="s">
        <v>32</v>
      </c>
      <c r="D19">
        <v>27600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37941.42</v>
      </c>
      <c r="R19" s="3">
        <v>0</v>
      </c>
      <c r="S19" s="3">
        <f>SUM(G19:R19)</f>
        <v>37941.42</v>
      </c>
      <c r="T19" s="3">
        <v>30000</v>
      </c>
    </row>
    <row r="20" spans="2:20" x14ac:dyDescent="0.25">
      <c r="B20">
        <v>42600</v>
      </c>
      <c r="C20" t="s">
        <v>33</v>
      </c>
      <c r="D20">
        <v>875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v>0</v>
      </c>
      <c r="S20" s="3"/>
      <c r="T20" s="3"/>
    </row>
    <row r="21" spans="2:20" x14ac:dyDescent="0.25">
      <c r="B21">
        <v>43430</v>
      </c>
      <c r="C21" t="s">
        <v>34</v>
      </c>
      <c r="D21">
        <v>11000</v>
      </c>
      <c r="F21" s="3">
        <v>6000</v>
      </c>
      <c r="G21" s="3"/>
      <c r="H21" s="3">
        <v>1333.31</v>
      </c>
      <c r="I21" s="3"/>
      <c r="J21" s="3"/>
      <c r="K21" s="3">
        <v>2063.25</v>
      </c>
      <c r="L21" s="3"/>
      <c r="M21" s="3">
        <v>1203.3699999999999</v>
      </c>
      <c r="N21" s="3"/>
      <c r="O21" s="3"/>
      <c r="P21" s="3"/>
      <c r="Q21" s="3">
        <v>5320.68</v>
      </c>
      <c r="R21" s="3">
        <v>0</v>
      </c>
      <c r="S21" s="3">
        <f>SUM(G21:R21)</f>
        <v>9920.61</v>
      </c>
      <c r="T21" s="3">
        <v>9900</v>
      </c>
    </row>
    <row r="22" spans="2:20" ht="15.75" thickBot="1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5.75" thickTop="1" x14ac:dyDescent="0.25">
      <c r="B23">
        <v>42000</v>
      </c>
      <c r="C23" t="s">
        <v>28</v>
      </c>
      <c r="D23" s="6">
        <v>62475</v>
      </c>
      <c r="F23" s="7">
        <v>30950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7">
        <f>SUM(S17:S22)</f>
        <v>87650.83</v>
      </c>
      <c r="T23" s="7">
        <f>SUM(T17:T22)</f>
        <v>77650</v>
      </c>
    </row>
    <row r="24" spans="2:20" x14ac:dyDescent="0.25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15.75" thickBot="1" x14ac:dyDescent="0.3">
      <c r="B25" s="5">
        <v>44600</v>
      </c>
      <c r="C25" s="5" t="s">
        <v>35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ht="15.75" thickTop="1" x14ac:dyDescent="0.25">
      <c r="B26">
        <v>44610</v>
      </c>
      <c r="C26" t="s">
        <v>36</v>
      </c>
      <c r="D26">
        <v>15000</v>
      </c>
      <c r="F26" s="3">
        <v>8000</v>
      </c>
      <c r="G26" s="3">
        <v>3829.9</v>
      </c>
      <c r="H26" s="3">
        <v>1324.9</v>
      </c>
      <c r="I26" s="3">
        <v>1299.46</v>
      </c>
      <c r="J26" s="3">
        <v>66.849999999999994</v>
      </c>
      <c r="K26" s="3">
        <v>55</v>
      </c>
      <c r="L26" s="3">
        <v>190.76</v>
      </c>
      <c r="M26" s="3">
        <v>135.18</v>
      </c>
      <c r="N26" s="3">
        <v>0</v>
      </c>
      <c r="O26" s="3">
        <v>45</v>
      </c>
      <c r="P26" s="3">
        <v>9264.6200000000008</v>
      </c>
      <c r="Q26" s="3">
        <v>11300.73</v>
      </c>
      <c r="R26" s="3">
        <v>805.04</v>
      </c>
      <c r="S26" s="3">
        <f>SUM(G26:R26)</f>
        <v>28317.440000000002</v>
      </c>
      <c r="T26" s="3">
        <v>27000</v>
      </c>
    </row>
    <row r="27" spans="2:20" x14ac:dyDescent="0.25">
      <c r="B27">
        <v>44630</v>
      </c>
      <c r="C27" t="s">
        <v>37</v>
      </c>
      <c r="D27">
        <v>80000</v>
      </c>
      <c r="F27" s="3">
        <v>160000</v>
      </c>
      <c r="G27" s="3">
        <v>4641.67</v>
      </c>
      <c r="H27" s="3">
        <v>148</v>
      </c>
      <c r="I27" s="3">
        <v>3737.72</v>
      </c>
      <c r="J27" s="3">
        <v>0</v>
      </c>
      <c r="K27" s="3">
        <v>0</v>
      </c>
      <c r="L27" s="3">
        <v>0.66</v>
      </c>
      <c r="M27" s="3">
        <v>0</v>
      </c>
      <c r="N27" s="3">
        <v>0</v>
      </c>
      <c r="O27" s="3">
        <v>2911.73</v>
      </c>
      <c r="P27" s="3">
        <v>3440.7</v>
      </c>
      <c r="Q27" s="3">
        <v>1892.71</v>
      </c>
      <c r="R27" s="3">
        <v>119282.1</v>
      </c>
      <c r="S27" s="3">
        <f>SUM(G27:R27)</f>
        <v>136055.29</v>
      </c>
      <c r="T27" s="3">
        <v>136000</v>
      </c>
    </row>
    <row r="28" spans="2:20" x14ac:dyDescent="0.25">
      <c r="B28">
        <v>44640</v>
      </c>
      <c r="C28" t="s">
        <v>38</v>
      </c>
      <c r="D28">
        <v>12000</v>
      </c>
      <c r="F28" s="3">
        <v>7600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0</v>
      </c>
    </row>
    <row r="29" spans="2:20" x14ac:dyDescent="0.25">
      <c r="B29">
        <v>44650</v>
      </c>
      <c r="C29" t="s">
        <v>39</v>
      </c>
      <c r="D29">
        <v>97000</v>
      </c>
      <c r="F29" s="3">
        <v>91500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>
        <v>105000</v>
      </c>
    </row>
    <row r="30" spans="2:20" x14ac:dyDescent="0.25">
      <c r="C30" t="s">
        <v>40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>
        <v>89888.54</v>
      </c>
      <c r="S30" s="3">
        <f>SUM(G30:R30)</f>
        <v>89888.54</v>
      </c>
      <c r="T30" s="3"/>
    </row>
    <row r="31" spans="2:20" x14ac:dyDescent="0.25">
      <c r="C31" t="s">
        <v>41</v>
      </c>
      <c r="F31" s="3"/>
      <c r="G31" s="3"/>
      <c r="H31" s="3">
        <v>4016.04</v>
      </c>
      <c r="I31" s="3"/>
      <c r="J31" s="3"/>
      <c r="K31" s="3">
        <v>3565.98</v>
      </c>
      <c r="L31" s="3"/>
      <c r="M31" s="3"/>
      <c r="N31" s="3">
        <v>3732.45</v>
      </c>
      <c r="O31" s="3"/>
      <c r="P31" s="3"/>
      <c r="Q31" s="3">
        <v>3850.58</v>
      </c>
      <c r="R31" s="3"/>
      <c r="S31" s="3">
        <f>SUM(G31:Q31)</f>
        <v>15165.050000000001</v>
      </c>
      <c r="T31" s="3"/>
    </row>
    <row r="32" spans="2:20" x14ac:dyDescent="0.25">
      <c r="C32" t="s">
        <v>42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SUM(G32:Q32)</f>
        <v>0</v>
      </c>
      <c r="T32" s="3"/>
    </row>
    <row r="33" spans="2:20" x14ac:dyDescent="0.25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ht="15.75" thickBot="1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5.75" thickTop="1" x14ac:dyDescent="0.25">
      <c r="B35">
        <v>44600</v>
      </c>
      <c r="C35" t="s">
        <v>28</v>
      </c>
      <c r="D35" s="6">
        <v>204000</v>
      </c>
      <c r="F35" s="7">
        <v>267100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7">
        <f>SUM(S26:S34)</f>
        <v>269426.32</v>
      </c>
      <c r="T35" s="7">
        <f>SUM(T26:T34)</f>
        <v>268000</v>
      </c>
    </row>
    <row r="36" spans="2:20" x14ac:dyDescent="0.25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ht="15.75" thickBot="1" x14ac:dyDescent="0.3">
      <c r="B37" s="5">
        <v>44700</v>
      </c>
      <c r="C37" s="5" t="s">
        <v>43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ht="15.75" thickTop="1" x14ac:dyDescent="0.25">
      <c r="B38">
        <v>44710</v>
      </c>
      <c r="C38" t="s">
        <v>44</v>
      </c>
      <c r="D38">
        <v>105322</v>
      </c>
      <c r="F38" s="3">
        <v>250000</v>
      </c>
      <c r="G38" s="3"/>
      <c r="H38" s="3">
        <v>59366.26</v>
      </c>
      <c r="I38" s="3">
        <v>30254.81</v>
      </c>
      <c r="J38" s="3">
        <v>12507.08</v>
      </c>
      <c r="K38" s="3">
        <v>12031.95</v>
      </c>
      <c r="L38" s="3"/>
      <c r="M38" s="3">
        <v>26471.97</v>
      </c>
      <c r="N38" s="3"/>
      <c r="O38" s="3">
        <v>31911.77</v>
      </c>
      <c r="P38" s="3"/>
      <c r="Q38" s="3">
        <v>28337.71</v>
      </c>
      <c r="R38" s="3"/>
      <c r="S38" s="3">
        <f>SUM(G38:R38)</f>
        <v>200881.55</v>
      </c>
      <c r="T38" s="3">
        <v>219000</v>
      </c>
    </row>
    <row r="39" spans="2:20" x14ac:dyDescent="0.25">
      <c r="B39">
        <v>44720</v>
      </c>
      <c r="C39" t="s">
        <v>45</v>
      </c>
      <c r="D39">
        <v>43020</v>
      </c>
      <c r="F39" s="3"/>
      <c r="G39" s="3"/>
      <c r="H39" s="3">
        <v>16871.03</v>
      </c>
      <c r="I39" s="3">
        <v>12136.15</v>
      </c>
      <c r="J39" s="3">
        <v>5794.84</v>
      </c>
      <c r="K39" s="3">
        <v>5823.78</v>
      </c>
      <c r="L39" s="3"/>
      <c r="M39" s="3">
        <v>11960.46</v>
      </c>
      <c r="N39" s="3"/>
      <c r="O39" s="3">
        <v>13212.34</v>
      </c>
      <c r="P39" s="3"/>
      <c r="Q39" s="3">
        <v>12470.55</v>
      </c>
      <c r="R39" s="3"/>
      <c r="S39" s="3">
        <f>SUM(G39:R39)</f>
        <v>78269.150000000009</v>
      </c>
      <c r="T39" s="3">
        <v>77000</v>
      </c>
    </row>
    <row r="40" spans="2:20" ht="15.75" thickBot="1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 ht="15.75" thickTop="1" x14ac:dyDescent="0.25">
      <c r="B41">
        <v>44700</v>
      </c>
      <c r="C41" t="s">
        <v>28</v>
      </c>
      <c r="D41" s="6">
        <v>148342</v>
      </c>
      <c r="F41" s="7">
        <v>250000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7">
        <f>SUM(S38:S40)</f>
        <v>279150.7</v>
      </c>
      <c r="T41" s="7">
        <f>SUM(T38:T40)</f>
        <v>296000</v>
      </c>
    </row>
    <row r="42" spans="2:20" x14ac:dyDescent="0.25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x14ac:dyDescent="0.25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x14ac:dyDescent="0.25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x14ac:dyDescent="0.25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 x14ac:dyDescent="0.25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 t="s">
        <v>46</v>
      </c>
    </row>
    <row r="47" spans="2:20" ht="15.75" thickBot="1" x14ac:dyDescent="0.3">
      <c r="B47" s="5">
        <v>44800</v>
      </c>
      <c r="C47" s="5" t="s">
        <v>47</v>
      </c>
      <c r="F47" s="2"/>
      <c r="G47" s="3" t="s">
        <v>3</v>
      </c>
      <c r="H47" s="3" t="s">
        <v>4</v>
      </c>
      <c r="I47" s="3" t="s">
        <v>5</v>
      </c>
      <c r="J47" s="3" t="s">
        <v>6</v>
      </c>
      <c r="K47" s="3" t="s">
        <v>7</v>
      </c>
      <c r="L47" s="3" t="s">
        <v>8</v>
      </c>
      <c r="M47" s="3" t="s">
        <v>9</v>
      </c>
      <c r="N47" s="3" t="s">
        <v>10</v>
      </c>
      <c r="O47" s="3" t="s">
        <v>11</v>
      </c>
      <c r="P47" s="3" t="s">
        <v>12</v>
      </c>
      <c r="Q47" s="3" t="s">
        <v>13</v>
      </c>
      <c r="R47" s="3" t="s">
        <v>14</v>
      </c>
      <c r="S47" s="3"/>
      <c r="T47" s="2"/>
    </row>
    <row r="48" spans="2:20" ht="15.75" thickTop="1" x14ac:dyDescent="0.25">
      <c r="B48">
        <v>44801</v>
      </c>
      <c r="C48" t="s">
        <v>48</v>
      </c>
      <c r="D48">
        <v>6500</v>
      </c>
      <c r="F48" s="3">
        <v>6500</v>
      </c>
      <c r="G48" s="3"/>
      <c r="H48" s="3"/>
      <c r="I48" s="3"/>
      <c r="J48" s="3">
        <v>250</v>
      </c>
      <c r="K48" s="3"/>
      <c r="L48" s="3"/>
      <c r="M48" s="3"/>
      <c r="N48" s="3"/>
      <c r="O48" s="3">
        <v>3330</v>
      </c>
      <c r="P48" s="3">
        <v>3330</v>
      </c>
      <c r="Q48" s="3"/>
      <c r="R48" s="3"/>
      <c r="S48" s="3">
        <f t="shared" ref="S48:S54" si="0">SUM(G48:R48)</f>
        <v>6910</v>
      </c>
      <c r="T48" s="3">
        <v>6000</v>
      </c>
    </row>
    <row r="49" spans="2:20" x14ac:dyDescent="0.25">
      <c r="B49">
        <v>44802</v>
      </c>
      <c r="C49" t="s">
        <v>49</v>
      </c>
      <c r="D49">
        <v>10000</v>
      </c>
      <c r="F49" s="3">
        <v>10000</v>
      </c>
      <c r="G49" s="3"/>
      <c r="H49" s="3"/>
      <c r="I49" s="3"/>
      <c r="J49" s="3"/>
      <c r="K49" s="3"/>
      <c r="L49" s="3"/>
      <c r="M49" s="3"/>
      <c r="N49" s="3"/>
      <c r="O49" s="3"/>
      <c r="P49" s="3">
        <v>695</v>
      </c>
      <c r="Q49" s="3"/>
      <c r="R49" s="3"/>
      <c r="S49" s="3">
        <f t="shared" si="0"/>
        <v>695</v>
      </c>
      <c r="T49" s="3">
        <v>15500</v>
      </c>
    </row>
    <row r="50" spans="2:20" x14ac:dyDescent="0.25">
      <c r="B50">
        <v>44810</v>
      </c>
      <c r="C50" t="s">
        <v>50</v>
      </c>
      <c r="D50">
        <v>1800</v>
      </c>
      <c r="F50" s="3">
        <v>1800</v>
      </c>
      <c r="G50" s="3"/>
      <c r="H50" s="3"/>
      <c r="I50" s="3"/>
      <c r="J50" s="3"/>
      <c r="K50" s="3"/>
      <c r="L50" s="3">
        <v>2470</v>
      </c>
      <c r="M50" s="3"/>
      <c r="N50" s="3"/>
      <c r="O50" s="3"/>
      <c r="P50" s="3"/>
      <c r="Q50" s="3"/>
      <c r="R50" s="3"/>
      <c r="S50" s="3">
        <f t="shared" si="0"/>
        <v>2470</v>
      </c>
      <c r="T50" s="3">
        <v>2400</v>
      </c>
    </row>
    <row r="51" spans="2:20" x14ac:dyDescent="0.25">
      <c r="B51">
        <v>44840</v>
      </c>
      <c r="C51" t="s">
        <v>51</v>
      </c>
      <c r="D51">
        <v>15000</v>
      </c>
      <c r="F51" s="3">
        <v>15000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0"/>
        <v>0</v>
      </c>
      <c r="T51" s="3">
        <v>15500</v>
      </c>
    </row>
    <row r="52" spans="2:20" x14ac:dyDescent="0.25">
      <c r="B52">
        <v>44850</v>
      </c>
      <c r="C52" t="s">
        <v>52</v>
      </c>
      <c r="D52">
        <v>6574</v>
      </c>
      <c r="F52" s="3">
        <v>6500</v>
      </c>
      <c r="G52" s="3"/>
      <c r="H52" s="3"/>
      <c r="I52" s="3"/>
      <c r="J52" s="3"/>
      <c r="K52" s="3"/>
      <c r="L52" s="3"/>
      <c r="M52" s="3"/>
      <c r="N52" s="3"/>
      <c r="O52" s="3">
        <v>4115</v>
      </c>
      <c r="P52" s="3">
        <v>205</v>
      </c>
      <c r="Q52" s="3">
        <v>310</v>
      </c>
      <c r="R52" s="3"/>
      <c r="S52" s="3">
        <f t="shared" si="0"/>
        <v>4630</v>
      </c>
      <c r="T52" s="3">
        <v>4600</v>
      </c>
    </row>
    <row r="53" spans="2:20" x14ac:dyDescent="0.25">
      <c r="B53">
        <v>44870</v>
      </c>
      <c r="C53" t="s">
        <v>53</v>
      </c>
      <c r="D53">
        <v>3000</v>
      </c>
      <c r="F53" s="3">
        <v>3000</v>
      </c>
      <c r="G53" s="3"/>
      <c r="H53" s="3"/>
      <c r="I53" s="3"/>
      <c r="J53" s="3"/>
      <c r="K53" s="3"/>
      <c r="L53" s="3"/>
      <c r="M53" s="3"/>
      <c r="N53" s="3">
        <v>2595</v>
      </c>
      <c r="O53" s="3"/>
      <c r="P53" s="3"/>
      <c r="Q53" s="3"/>
      <c r="R53" s="3"/>
      <c r="S53" s="3">
        <f t="shared" si="0"/>
        <v>2595</v>
      </c>
      <c r="T53" s="3">
        <v>2500</v>
      </c>
    </row>
    <row r="54" spans="2:20" x14ac:dyDescent="0.25">
      <c r="C54" t="s">
        <v>54</v>
      </c>
      <c r="F54" s="3"/>
      <c r="G54" s="3"/>
      <c r="H54" s="3"/>
      <c r="I54" s="3"/>
      <c r="J54" s="3"/>
      <c r="K54" s="3"/>
      <c r="L54" s="3"/>
      <c r="M54" s="3"/>
      <c r="N54" s="3"/>
      <c r="O54" s="3">
        <v>2936.1</v>
      </c>
      <c r="P54" s="3">
        <v>1921</v>
      </c>
      <c r="Q54" s="3"/>
      <c r="R54" s="3"/>
      <c r="S54" s="3">
        <f t="shared" si="0"/>
        <v>4857.1000000000004</v>
      </c>
      <c r="T54" s="3"/>
    </row>
    <row r="55" spans="2:20" ht="15.75" thickBot="1" x14ac:dyDescent="0.3">
      <c r="C55" t="s">
        <v>55</v>
      </c>
      <c r="F55" s="3"/>
      <c r="G55" s="3">
        <v>429</v>
      </c>
      <c r="H55" s="3">
        <v>2535</v>
      </c>
      <c r="I55" s="3">
        <v>320</v>
      </c>
      <c r="J55" s="3">
        <v>1750</v>
      </c>
      <c r="K55" s="3"/>
      <c r="L55" s="3"/>
      <c r="M55" s="3">
        <v>2911.06</v>
      </c>
      <c r="N55" s="3">
        <v>3127.95</v>
      </c>
      <c r="O55" s="3">
        <v>5390.5</v>
      </c>
      <c r="P55" s="3">
        <v>2711.23</v>
      </c>
      <c r="Q55" s="3">
        <v>4984</v>
      </c>
      <c r="R55" s="3">
        <v>980</v>
      </c>
      <c r="S55" s="3">
        <f>SUM(G55:R55)</f>
        <v>25138.739999999998</v>
      </c>
      <c r="T55" s="3"/>
    </row>
    <row r="56" spans="2:20" ht="15.75" thickTop="1" x14ac:dyDescent="0.25">
      <c r="B56">
        <v>44800</v>
      </c>
      <c r="C56" t="s">
        <v>28</v>
      </c>
      <c r="D56" s="6">
        <v>42874</v>
      </c>
      <c r="F56" s="7">
        <v>42800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7">
        <f>SUM(S48:S55)</f>
        <v>47295.839999999997</v>
      </c>
      <c r="T56" s="7">
        <f>SUM(T48:T55)</f>
        <v>46500</v>
      </c>
    </row>
    <row r="57" spans="2:20" x14ac:dyDescent="0.25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ht="15.75" thickBot="1" x14ac:dyDescent="0.3">
      <c r="B60" s="5">
        <v>44900</v>
      </c>
      <c r="C60" s="5" t="s">
        <v>56</v>
      </c>
      <c r="F60" s="2" t="s">
        <v>2</v>
      </c>
      <c r="G60" s="3" t="s">
        <v>3</v>
      </c>
      <c r="H60" s="3" t="s">
        <v>4</v>
      </c>
      <c r="I60" s="3" t="s">
        <v>5</v>
      </c>
      <c r="J60" s="3" t="s">
        <v>6</v>
      </c>
      <c r="K60" s="3" t="s">
        <v>7</v>
      </c>
      <c r="L60" s="3" t="s">
        <v>8</v>
      </c>
      <c r="M60" s="3" t="s">
        <v>9</v>
      </c>
      <c r="N60" s="3" t="s">
        <v>10</v>
      </c>
      <c r="O60" s="3" t="s">
        <v>11</v>
      </c>
      <c r="P60" s="3" t="s">
        <v>12</v>
      </c>
      <c r="Q60" s="3" t="s">
        <v>13</v>
      </c>
      <c r="R60" s="3" t="s">
        <v>14</v>
      </c>
      <c r="S60" s="3" t="s">
        <v>15</v>
      </c>
      <c r="T60" s="2" t="s">
        <v>16</v>
      </c>
    </row>
    <row r="61" spans="2:20" ht="15.75" thickTop="1" x14ac:dyDescent="0.25">
      <c r="B61">
        <v>44490</v>
      </c>
      <c r="C61" t="s">
        <v>57</v>
      </c>
      <c r="D61">
        <v>195000</v>
      </c>
      <c r="F61" s="3">
        <v>195000</v>
      </c>
      <c r="G61" s="3">
        <v>16092.88</v>
      </c>
      <c r="H61" s="3">
        <v>16878.88</v>
      </c>
      <c r="I61" s="3">
        <v>16775.96</v>
      </c>
      <c r="J61" s="3">
        <v>16104.24</v>
      </c>
      <c r="K61" s="3">
        <v>16342.66</v>
      </c>
      <c r="L61" s="3">
        <v>17607.060000000001</v>
      </c>
      <c r="M61" s="3">
        <v>15773.25</v>
      </c>
      <c r="N61" s="3">
        <v>15906.97</v>
      </c>
      <c r="O61" s="3">
        <v>17287.72</v>
      </c>
      <c r="P61" s="3">
        <v>14691.03</v>
      </c>
      <c r="Q61" s="3">
        <v>17560.48</v>
      </c>
      <c r="R61" s="8">
        <v>16500</v>
      </c>
      <c r="S61" s="3">
        <f t="shared" ref="S61:S66" si="1">SUM(G61:R61)</f>
        <v>197521.13</v>
      </c>
      <c r="T61" s="3">
        <v>195000</v>
      </c>
    </row>
    <row r="62" spans="2:20" x14ac:dyDescent="0.25">
      <c r="B62">
        <v>44910</v>
      </c>
      <c r="C62" t="s">
        <v>58</v>
      </c>
      <c r="D62">
        <v>37535</v>
      </c>
      <c r="F62" s="3">
        <v>39000</v>
      </c>
      <c r="G62" s="3">
        <v>4143.45</v>
      </c>
      <c r="H62" s="3">
        <v>2657.3</v>
      </c>
      <c r="I62" s="3">
        <v>3687.98</v>
      </c>
      <c r="J62" s="3">
        <v>1465.48</v>
      </c>
      <c r="K62" s="3">
        <v>1225.3399999999999</v>
      </c>
      <c r="L62" s="3">
        <v>1798.85</v>
      </c>
      <c r="M62" s="3">
        <v>372.24</v>
      </c>
      <c r="N62" s="3">
        <v>413.59</v>
      </c>
      <c r="O62" s="3">
        <v>2906.14</v>
      </c>
      <c r="P62" s="3">
        <v>2028.97</v>
      </c>
      <c r="Q62" s="3">
        <v>3400.37</v>
      </c>
      <c r="R62" s="3">
        <v>1790.51</v>
      </c>
      <c r="S62" s="3">
        <f t="shared" si="1"/>
        <v>25890.219999999998</v>
      </c>
      <c r="T62" s="3">
        <v>37000</v>
      </c>
    </row>
    <row r="63" spans="2:20" x14ac:dyDescent="0.25">
      <c r="B63">
        <v>44915</v>
      </c>
      <c r="C63" t="s">
        <v>59</v>
      </c>
      <c r="D63">
        <v>23985</v>
      </c>
      <c r="F63" s="3">
        <v>39000</v>
      </c>
      <c r="G63" s="3">
        <v>2432.37</v>
      </c>
      <c r="H63" s="3">
        <v>2107.2600000000002</v>
      </c>
      <c r="I63" s="3">
        <v>2690.6</v>
      </c>
      <c r="J63" s="3">
        <v>1056.95</v>
      </c>
      <c r="K63" s="3">
        <v>815.13</v>
      </c>
      <c r="L63" s="3">
        <v>1385.76</v>
      </c>
      <c r="M63" s="3">
        <v>309.20999999999998</v>
      </c>
      <c r="N63" s="3">
        <v>319.06</v>
      </c>
      <c r="O63" s="3">
        <v>2004.63</v>
      </c>
      <c r="P63" s="3">
        <v>1732.98</v>
      </c>
      <c r="Q63" s="3">
        <v>2342.27</v>
      </c>
      <c r="R63" s="3">
        <v>1108.0899999999999</v>
      </c>
      <c r="S63" s="3">
        <f t="shared" si="1"/>
        <v>18304.309999999998</v>
      </c>
      <c r="T63" s="3">
        <v>28500</v>
      </c>
    </row>
    <row r="64" spans="2:20" x14ac:dyDescent="0.25">
      <c r="B64">
        <v>44920</v>
      </c>
      <c r="C64" t="s">
        <v>60</v>
      </c>
      <c r="D64">
        <v>2500</v>
      </c>
      <c r="F64" s="3"/>
      <c r="G64" s="3"/>
      <c r="H64" s="3"/>
      <c r="I64" s="3">
        <v>101.25</v>
      </c>
      <c r="J64" s="3"/>
      <c r="K64" s="3"/>
      <c r="L64" s="3">
        <v>7.16</v>
      </c>
      <c r="M64" s="3"/>
      <c r="N64" s="3"/>
      <c r="O64" s="3">
        <v>25</v>
      </c>
      <c r="P64" s="3">
        <v>50</v>
      </c>
      <c r="Q64" s="3">
        <v>100</v>
      </c>
      <c r="R64" s="3"/>
      <c r="S64" s="3">
        <f t="shared" si="1"/>
        <v>283.40999999999997</v>
      </c>
      <c r="T64" s="3">
        <v>300</v>
      </c>
    </row>
    <row r="65" spans="2:20" x14ac:dyDescent="0.25">
      <c r="B65">
        <v>44930</v>
      </c>
      <c r="C65" t="s">
        <v>61</v>
      </c>
      <c r="D65">
        <v>5500</v>
      </c>
      <c r="F65" s="3"/>
      <c r="G65" s="3">
        <v>564.97</v>
      </c>
      <c r="H65" s="3">
        <v>341.71</v>
      </c>
      <c r="I65" s="3">
        <v>476.44</v>
      </c>
      <c r="J65" s="3">
        <v>217.16</v>
      </c>
      <c r="K65" s="3">
        <v>123.28</v>
      </c>
      <c r="L65" s="3">
        <v>269.48</v>
      </c>
      <c r="M65" s="3">
        <v>39.18</v>
      </c>
      <c r="N65" s="3">
        <v>44.23</v>
      </c>
      <c r="O65" s="3">
        <v>311.91000000000003</v>
      </c>
      <c r="P65" s="3">
        <v>366.8</v>
      </c>
      <c r="Q65" s="3">
        <v>361.06</v>
      </c>
      <c r="R65" s="3">
        <v>230.67</v>
      </c>
      <c r="S65" s="3">
        <f t="shared" si="1"/>
        <v>3346.8900000000003</v>
      </c>
      <c r="T65" s="3">
        <v>3600</v>
      </c>
    </row>
    <row r="66" spans="2:20" x14ac:dyDescent="0.25">
      <c r="C66" t="s">
        <v>62</v>
      </c>
      <c r="F66" s="3"/>
      <c r="G66" s="3"/>
      <c r="H66" s="3"/>
      <c r="I66" s="3">
        <v>787.5</v>
      </c>
      <c r="J66" s="3"/>
      <c r="K66" s="3"/>
      <c r="L66" s="3">
        <v>1125</v>
      </c>
      <c r="M66" s="3"/>
      <c r="N66" s="3"/>
      <c r="O66" s="3"/>
      <c r="P66" s="3"/>
      <c r="Q66" s="3"/>
      <c r="R66" s="3"/>
      <c r="S66" s="3">
        <f t="shared" si="1"/>
        <v>1912.5</v>
      </c>
      <c r="T66" s="3"/>
    </row>
    <row r="67" spans="2:20" ht="15.75" thickBot="1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ht="15.75" thickTop="1" x14ac:dyDescent="0.25">
      <c r="B68">
        <v>44900</v>
      </c>
      <c r="C68" t="s">
        <v>28</v>
      </c>
      <c r="D68" s="6">
        <v>264520</v>
      </c>
      <c r="F68" s="7">
        <v>278000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7">
        <f>SUM(S61:S67)</f>
        <v>247258.46000000002</v>
      </c>
      <c r="T68" s="7">
        <f>SUM(T61:T67)</f>
        <v>264400</v>
      </c>
    </row>
    <row r="69" spans="2:20" x14ac:dyDescent="0.25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ht="15.75" thickBot="1" x14ac:dyDescent="0.3">
      <c r="B70" s="5">
        <v>47500</v>
      </c>
      <c r="C70" s="5" t="s">
        <v>63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5.75" thickTop="1" x14ac:dyDescent="0.25">
      <c r="B71">
        <v>47510</v>
      </c>
      <c r="C71" t="s">
        <v>64</v>
      </c>
      <c r="D71">
        <v>4200</v>
      </c>
      <c r="F71" s="3">
        <v>2500</v>
      </c>
      <c r="G71" s="3">
        <v>780</v>
      </c>
      <c r="H71" s="3">
        <v>660</v>
      </c>
      <c r="I71" s="3">
        <v>840</v>
      </c>
      <c r="J71" s="3">
        <v>-280</v>
      </c>
      <c r="K71" s="3">
        <v>270</v>
      </c>
      <c r="L71" s="3">
        <v>-100</v>
      </c>
      <c r="M71" s="3">
        <v>940</v>
      </c>
      <c r="N71" s="3">
        <v>1060</v>
      </c>
      <c r="O71" s="3">
        <v>470</v>
      </c>
      <c r="P71" s="3">
        <v>560</v>
      </c>
      <c r="Q71" s="3">
        <v>590</v>
      </c>
      <c r="R71" s="3">
        <v>720</v>
      </c>
      <c r="S71" s="3">
        <f>SUM(G71:R71)</f>
        <v>6510</v>
      </c>
      <c r="T71" s="3">
        <v>6000</v>
      </c>
    </row>
    <row r="72" spans="2:20" x14ac:dyDescent="0.25">
      <c r="B72">
        <v>47530</v>
      </c>
      <c r="C72" t="s">
        <v>65</v>
      </c>
      <c r="D72">
        <v>5400</v>
      </c>
      <c r="F72" s="3">
        <v>100</v>
      </c>
      <c r="G72" s="3">
        <v>0</v>
      </c>
      <c r="H72" s="3">
        <v>20</v>
      </c>
      <c r="I72" s="3">
        <v>22</v>
      </c>
      <c r="J72" s="3">
        <v>0</v>
      </c>
      <c r="K72" s="3">
        <v>5</v>
      </c>
      <c r="L72" s="3">
        <v>20</v>
      </c>
      <c r="M72" s="3">
        <v>0</v>
      </c>
      <c r="N72" s="3">
        <v>0</v>
      </c>
      <c r="O72" s="3">
        <v>0</v>
      </c>
      <c r="P72" s="3">
        <v>40</v>
      </c>
      <c r="Q72" s="3">
        <v>15</v>
      </c>
      <c r="R72" s="3"/>
      <c r="S72" s="3">
        <f>SUM(G72:R72)</f>
        <v>122</v>
      </c>
      <c r="T72" s="3">
        <v>100</v>
      </c>
    </row>
    <row r="73" spans="2:20" x14ac:dyDescent="0.25">
      <c r="B73">
        <v>47540</v>
      </c>
      <c r="C73" t="s">
        <v>66</v>
      </c>
      <c r="D73">
        <v>24000</v>
      </c>
      <c r="F73" s="3">
        <v>16000</v>
      </c>
      <c r="G73" s="3">
        <v>0</v>
      </c>
      <c r="H73" s="3">
        <v>4000</v>
      </c>
      <c r="I73" s="3">
        <v>0</v>
      </c>
      <c r="J73" s="3">
        <v>4000</v>
      </c>
      <c r="K73" s="3">
        <v>0</v>
      </c>
      <c r="L73" s="3">
        <v>4500</v>
      </c>
      <c r="M73" s="3">
        <v>0</v>
      </c>
      <c r="N73" s="3">
        <v>6000</v>
      </c>
      <c r="O73" s="3">
        <v>2700</v>
      </c>
      <c r="P73" s="3">
        <v>500</v>
      </c>
      <c r="Q73" s="3">
        <v>5100</v>
      </c>
      <c r="R73" s="3">
        <v>900</v>
      </c>
      <c r="S73" s="3">
        <f>SUM(G73:R73)</f>
        <v>27700</v>
      </c>
      <c r="T73" s="3">
        <v>27000</v>
      </c>
    </row>
    <row r="74" spans="2:20" x14ac:dyDescent="0.25">
      <c r="C74" t="s">
        <v>67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>
        <v>1508.13</v>
      </c>
      <c r="R74" s="3"/>
      <c r="S74" s="3">
        <f>SUM(G74:R74)</f>
        <v>1508.13</v>
      </c>
      <c r="T74" s="3"/>
    </row>
    <row r="75" spans="2:20" ht="15.75" thickBot="1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ht="15.75" thickTop="1" x14ac:dyDescent="0.25">
      <c r="B76">
        <v>47533</v>
      </c>
      <c r="C76" t="s">
        <v>28</v>
      </c>
      <c r="D76" s="6">
        <v>33600</v>
      </c>
      <c r="F76" s="7">
        <v>18600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7">
        <f>SUM(S71:S75)</f>
        <v>35840.129999999997</v>
      </c>
      <c r="T76" s="7">
        <f>SUM(T71:T75)</f>
        <v>33100</v>
      </c>
    </row>
    <row r="77" spans="2:20" x14ac:dyDescent="0.25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ht="15.75" thickBot="1" x14ac:dyDescent="0.3">
      <c r="B78" s="5"/>
      <c r="C78" s="5" t="s">
        <v>68</v>
      </c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"/>
    </row>
    <row r="79" spans="2:20" ht="15.75" thickTop="1" x14ac:dyDescent="0.25">
      <c r="C79" t="s">
        <v>69</v>
      </c>
      <c r="F79" s="3"/>
      <c r="G79" s="3">
        <v>1402.96</v>
      </c>
      <c r="H79" s="3">
        <v>2708.24</v>
      </c>
      <c r="I79" s="3">
        <v>1403.5</v>
      </c>
      <c r="J79" s="3">
        <v>97.68</v>
      </c>
      <c r="K79" s="3">
        <v>1402.96</v>
      </c>
      <c r="L79" s="3">
        <v>1305.28</v>
      </c>
      <c r="M79" s="3">
        <v>2708.24</v>
      </c>
      <c r="N79" s="3">
        <v>0</v>
      </c>
      <c r="O79" s="3">
        <v>1402.96</v>
      </c>
      <c r="P79" s="3">
        <v>1402.96</v>
      </c>
      <c r="Q79" s="3">
        <v>1402.96</v>
      </c>
      <c r="R79" s="3">
        <v>1402.96</v>
      </c>
      <c r="S79" s="3">
        <f>SUM(G79:R79)</f>
        <v>16640.699999999997</v>
      </c>
      <c r="T79" s="3">
        <v>17000</v>
      </c>
    </row>
    <row r="80" spans="2:20" x14ac:dyDescent="0.25">
      <c r="C80" t="s">
        <v>70</v>
      </c>
      <c r="F80" s="3"/>
      <c r="G80" s="3">
        <v>518.29999999999995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f>SUM(G80:R80)</f>
        <v>518.29999999999995</v>
      </c>
      <c r="T80" s="3">
        <v>0</v>
      </c>
    </row>
    <row r="81" spans="3:20" x14ac:dyDescent="0.25">
      <c r="C81" t="s">
        <v>71</v>
      </c>
      <c r="F81" s="3"/>
      <c r="G81" s="3"/>
      <c r="H81" s="3">
        <v>628.4</v>
      </c>
      <c r="I81" s="3">
        <v>264.83999999999997</v>
      </c>
      <c r="J81" s="3"/>
      <c r="K81" s="3">
        <v>722.16</v>
      </c>
      <c r="L81" s="3">
        <v>249.39</v>
      </c>
      <c r="M81" s="3">
        <v>1236.8499999999999</v>
      </c>
      <c r="N81" s="3">
        <v>401</v>
      </c>
      <c r="O81" s="3"/>
      <c r="P81" s="3"/>
      <c r="Q81" s="3"/>
      <c r="R81" s="3"/>
      <c r="S81" s="3">
        <f>SUM(G81:R81)</f>
        <v>3502.64</v>
      </c>
      <c r="T81" s="3">
        <v>3300</v>
      </c>
    </row>
    <row r="82" spans="3:20" x14ac:dyDescent="0.25">
      <c r="C82" t="s">
        <v>72</v>
      </c>
      <c r="F82" s="3"/>
      <c r="G82" s="3">
        <v>2.57</v>
      </c>
      <c r="H82" s="3">
        <v>1.88</v>
      </c>
      <c r="I82" s="3">
        <v>1.1299999999999999</v>
      </c>
      <c r="J82" s="3">
        <v>4.22</v>
      </c>
      <c r="K82" s="3">
        <v>0.94</v>
      </c>
      <c r="L82" s="3">
        <v>0.35</v>
      </c>
      <c r="M82" s="3">
        <v>0.96</v>
      </c>
      <c r="N82" s="3">
        <v>1.29</v>
      </c>
      <c r="O82" s="3">
        <v>1.37</v>
      </c>
      <c r="P82" s="3">
        <v>0.95</v>
      </c>
      <c r="Q82" s="3">
        <v>1.02</v>
      </c>
      <c r="R82" s="3">
        <v>2.19</v>
      </c>
      <c r="S82" s="3">
        <f>SUM(G82:R82)</f>
        <v>18.869999999999997</v>
      </c>
      <c r="T82" s="3">
        <v>0</v>
      </c>
    </row>
    <row r="83" spans="3:20" x14ac:dyDescent="0.25">
      <c r="C83" t="s">
        <v>73</v>
      </c>
      <c r="F83" s="3"/>
      <c r="G83" s="3"/>
      <c r="H83" s="3">
        <v>1999.17</v>
      </c>
      <c r="I83" s="3"/>
      <c r="J83" s="3">
        <v>1999.17</v>
      </c>
      <c r="K83" s="3"/>
      <c r="L83" s="3"/>
      <c r="M83" s="3">
        <v>1999.17</v>
      </c>
      <c r="N83" s="3"/>
      <c r="O83" s="3"/>
      <c r="P83" s="3">
        <v>1999.17</v>
      </c>
      <c r="Q83" s="3"/>
      <c r="R83" s="3"/>
      <c r="S83" s="3">
        <f>SUM(G83:R83)</f>
        <v>7996.68</v>
      </c>
      <c r="T83" s="3">
        <v>7900</v>
      </c>
    </row>
    <row r="84" spans="3:20" ht="15.75" thickBot="1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3:20" ht="15.75" thickTop="1" x14ac:dyDescent="0.25">
      <c r="C85" t="s">
        <v>74</v>
      </c>
      <c r="F85" s="7"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7">
        <f>SUM(S79:S84)</f>
        <v>28677.189999999995</v>
      </c>
      <c r="T85" s="7">
        <f>SUM(T79:T84)</f>
        <v>28200</v>
      </c>
    </row>
    <row r="86" spans="3:20" x14ac:dyDescent="0.25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3:20" x14ac:dyDescent="0.25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3:20" ht="15.75" thickBot="1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3:20" ht="15.75" thickTop="1" x14ac:dyDescent="0.25">
      <c r="C89" s="6" t="s">
        <v>75</v>
      </c>
      <c r="D89" s="6">
        <f>SUM(D14,D23,D35,D41,D56,D68,D76)</f>
        <v>1045311</v>
      </c>
      <c r="E89" s="6"/>
      <c r="F89" s="7">
        <f>SUM(F14,F23,F35,F41,F56,F68,F76)</f>
        <v>1182950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7">
        <f>S14+S23+S35+S41+S56+S68+S76+S85</f>
        <v>1295287.93</v>
      </c>
      <c r="T89" s="7">
        <f>T14+T23+T35+T41+T56+T68+T76+T85</f>
        <v>1308850</v>
      </c>
    </row>
    <row r="90" spans="3:20" x14ac:dyDescent="0.25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3:20" x14ac:dyDescent="0.25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3:20" x14ac:dyDescent="0.25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 t="s">
        <v>76</v>
      </c>
    </row>
    <row r="93" spans="3:20" x14ac:dyDescent="0.25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3:20" x14ac:dyDescent="0.25">
      <c r="F94" s="3" t="s">
        <v>76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3:20" x14ac:dyDescent="0.25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3:20" x14ac:dyDescent="0.25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selection activeCell="AD213" sqref="AD213"/>
    </sheetView>
  </sheetViews>
  <sheetFormatPr defaultRowHeight="15" x14ac:dyDescent="0.25"/>
  <cols>
    <col min="1" max="1" width="11.85546875" bestFit="1" customWidth="1"/>
    <col min="2" max="2" width="32.5703125" customWidth="1"/>
    <col min="3" max="3" width="8" hidden="1" customWidth="1"/>
    <col min="4" max="4" width="0" hidden="1" customWidth="1"/>
    <col min="5" max="5" width="10.5703125" hidden="1" customWidth="1"/>
    <col min="6" max="7" width="8.5703125" hidden="1" customWidth="1"/>
    <col min="8" max="8" width="10.85546875" hidden="1" customWidth="1"/>
    <col min="9" max="9" width="8.140625" hidden="1" customWidth="1"/>
    <col min="10" max="10" width="10.42578125" hidden="1" customWidth="1"/>
    <col min="11" max="12" width="7.5703125" hidden="1" customWidth="1"/>
    <col min="13" max="15" width="8.5703125" hidden="1" customWidth="1"/>
    <col min="16" max="16" width="7.5703125" hidden="1" customWidth="1"/>
    <col min="17" max="17" width="9.5703125" hidden="1" customWidth="1"/>
    <col min="18" max="21" width="10.5703125" hidden="1" customWidth="1"/>
    <col min="22" max="22" width="10.5703125" bestFit="1" customWidth="1"/>
    <col min="23" max="23" width="11.42578125" hidden="1" customWidth="1"/>
    <col min="24" max="26" width="10.5703125" bestFit="1" customWidth="1"/>
  </cols>
  <sheetData>
    <row r="1" spans="1:26" x14ac:dyDescent="0.25"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77</v>
      </c>
      <c r="L1" s="9" t="s">
        <v>78</v>
      </c>
      <c r="M1" s="9" t="s">
        <v>79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80</v>
      </c>
      <c r="S1" s="9" t="s">
        <v>81</v>
      </c>
      <c r="T1" s="9" t="s">
        <v>81</v>
      </c>
      <c r="U1" s="10" t="s">
        <v>82</v>
      </c>
      <c r="V1" s="10" t="s">
        <v>83</v>
      </c>
      <c r="W1" s="10" t="s">
        <v>84</v>
      </c>
      <c r="X1" s="9" t="s">
        <v>85</v>
      </c>
      <c r="Y1" s="9" t="s">
        <v>86</v>
      </c>
      <c r="Z1" s="9" t="s">
        <v>87</v>
      </c>
    </row>
    <row r="2" spans="1:26" x14ac:dyDescent="0.25">
      <c r="B2" s="4" t="s">
        <v>18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t="s">
        <v>88</v>
      </c>
    </row>
    <row r="3" spans="1:26" x14ac:dyDescent="0.25">
      <c r="B3" s="4" t="s">
        <v>89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6" ht="15.75" thickBot="1" x14ac:dyDescent="0.3">
      <c r="A4" s="5">
        <v>50000</v>
      </c>
      <c r="B4" s="5" t="s">
        <v>90</v>
      </c>
      <c r="C4" s="1" t="s">
        <v>1</v>
      </c>
      <c r="D4" s="11"/>
      <c r="E4" s="12" t="s">
        <v>91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6" ht="15.75" thickTop="1" x14ac:dyDescent="0.25">
      <c r="A5">
        <v>50200</v>
      </c>
      <c r="B5" t="s">
        <v>92</v>
      </c>
      <c r="C5">
        <v>20000</v>
      </c>
      <c r="E5" s="10">
        <v>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2496.08</v>
      </c>
      <c r="R5" s="10">
        <f t="shared" ref="R5:R14" si="0">SUM(F5:Q5)</f>
        <v>2496.08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</row>
    <row r="6" spans="1:26" x14ac:dyDescent="0.25">
      <c r="A6">
        <v>50301</v>
      </c>
      <c r="B6" t="s">
        <v>93</v>
      </c>
      <c r="C6">
        <v>7500</v>
      </c>
      <c r="E6" s="10"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f t="shared" si="0"/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</row>
    <row r="7" spans="1:26" x14ac:dyDescent="0.25">
      <c r="A7" t="s">
        <v>94</v>
      </c>
      <c r="B7" t="s">
        <v>95</v>
      </c>
      <c r="C7">
        <v>10900</v>
      </c>
      <c r="E7" s="10"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16640.7</v>
      </c>
      <c r="S7" s="10">
        <v>17000</v>
      </c>
      <c r="T7" s="10">
        <v>17000</v>
      </c>
      <c r="U7" s="10">
        <v>17000</v>
      </c>
      <c r="V7" s="10">
        <v>17000</v>
      </c>
      <c r="W7" s="10">
        <v>17000</v>
      </c>
      <c r="X7" s="10">
        <v>17000</v>
      </c>
      <c r="Y7" s="10">
        <v>17000</v>
      </c>
      <c r="Z7" s="10">
        <v>17000</v>
      </c>
    </row>
    <row r="8" spans="1:26" x14ac:dyDescent="0.25">
      <c r="A8">
        <v>51140</v>
      </c>
      <c r="B8" t="s">
        <v>96</v>
      </c>
      <c r="C8">
        <v>850</v>
      </c>
      <c r="E8" s="10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f t="shared" si="0"/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</row>
    <row r="9" spans="1:26" x14ac:dyDescent="0.25">
      <c r="A9">
        <v>51112</v>
      </c>
      <c r="B9" t="s">
        <v>97</v>
      </c>
      <c r="C9">
        <v>6300</v>
      </c>
      <c r="E9" s="10">
        <v>8400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4200</v>
      </c>
      <c r="R9" s="10">
        <f t="shared" si="0"/>
        <v>4200</v>
      </c>
      <c r="S9" s="10">
        <v>8100</v>
      </c>
      <c r="T9" s="10">
        <v>8100</v>
      </c>
      <c r="U9" s="10">
        <v>8100</v>
      </c>
      <c r="V9" s="10">
        <v>8100</v>
      </c>
      <c r="W9" s="10">
        <v>8100</v>
      </c>
      <c r="X9" s="10">
        <v>8100</v>
      </c>
      <c r="Y9" s="10">
        <v>8100</v>
      </c>
      <c r="Z9" s="10">
        <v>8100</v>
      </c>
    </row>
    <row r="10" spans="1:26" x14ac:dyDescent="0.25">
      <c r="B10" t="s">
        <v>98</v>
      </c>
      <c r="E10" s="10">
        <v>650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325</v>
      </c>
      <c r="R10" s="10">
        <f t="shared" si="0"/>
        <v>325</v>
      </c>
      <c r="S10" s="10">
        <v>620</v>
      </c>
      <c r="T10" s="10">
        <v>620</v>
      </c>
      <c r="U10" s="10">
        <v>620</v>
      </c>
      <c r="V10" s="10">
        <v>620</v>
      </c>
      <c r="W10" s="10">
        <v>620</v>
      </c>
      <c r="X10" s="10">
        <v>620</v>
      </c>
      <c r="Y10" s="10">
        <v>620</v>
      </c>
      <c r="Z10" s="10">
        <v>620</v>
      </c>
    </row>
    <row r="11" spans="1:26" x14ac:dyDescent="0.25">
      <c r="A11">
        <v>51150</v>
      </c>
      <c r="B11" t="s">
        <v>99</v>
      </c>
      <c r="C11">
        <v>28000</v>
      </c>
      <c r="E11" s="10">
        <v>34000</v>
      </c>
      <c r="F11" s="10"/>
      <c r="G11" s="10">
        <v>10362.5</v>
      </c>
      <c r="H11" s="10"/>
      <c r="I11" s="10"/>
      <c r="J11" s="10"/>
      <c r="K11" s="10"/>
      <c r="L11" s="10"/>
      <c r="M11" s="10"/>
      <c r="N11" s="10"/>
      <c r="O11" s="10"/>
      <c r="P11" s="10"/>
      <c r="Q11" s="10">
        <v>16487.39</v>
      </c>
      <c r="R11" s="10">
        <f t="shared" si="0"/>
        <v>26849.89</v>
      </c>
      <c r="S11" s="10">
        <v>30000</v>
      </c>
      <c r="T11" s="10">
        <v>30000</v>
      </c>
      <c r="U11" s="10">
        <v>30000</v>
      </c>
      <c r="V11" s="10">
        <v>30000</v>
      </c>
      <c r="W11" s="10">
        <v>30000</v>
      </c>
      <c r="X11" s="10">
        <v>30000</v>
      </c>
      <c r="Y11" s="10">
        <v>30000</v>
      </c>
      <c r="Z11" s="10">
        <v>30000</v>
      </c>
    </row>
    <row r="12" spans="1:26" x14ac:dyDescent="0.25">
      <c r="A12">
        <v>51210</v>
      </c>
      <c r="B12" t="s">
        <v>100</v>
      </c>
      <c r="C12">
        <v>6000</v>
      </c>
      <c r="E12" s="10">
        <v>16000</v>
      </c>
      <c r="F12" s="10">
        <v>1951.74</v>
      </c>
      <c r="G12" s="10">
        <v>1232.5</v>
      </c>
      <c r="H12" s="10"/>
      <c r="I12" s="10">
        <v>570</v>
      </c>
      <c r="J12" s="10"/>
      <c r="K12" s="10"/>
      <c r="L12" s="10"/>
      <c r="M12" s="10">
        <v>2000</v>
      </c>
      <c r="N12" s="10"/>
      <c r="O12" s="13">
        <v>4564.4399999999996</v>
      </c>
      <c r="P12" s="10"/>
      <c r="Q12" s="10"/>
      <c r="R12" s="10">
        <f t="shared" si="0"/>
        <v>10318.68</v>
      </c>
      <c r="S12" s="10">
        <v>11000</v>
      </c>
      <c r="T12" s="10">
        <v>11000</v>
      </c>
      <c r="U12" s="10">
        <v>11000</v>
      </c>
      <c r="V12" s="10">
        <v>11000</v>
      </c>
      <c r="W12" s="10">
        <v>11000</v>
      </c>
      <c r="X12" s="10">
        <v>11000</v>
      </c>
      <c r="Y12" s="10">
        <v>11000</v>
      </c>
      <c r="Z12" s="10">
        <v>11000</v>
      </c>
    </row>
    <row r="13" spans="1:26" x14ac:dyDescent="0.25">
      <c r="A13">
        <v>50500</v>
      </c>
      <c r="B13" t="s">
        <v>101</v>
      </c>
      <c r="C13">
        <v>2500</v>
      </c>
      <c r="E13" s="10">
        <v>2500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spans="1:26" x14ac:dyDescent="0.25">
      <c r="A14">
        <v>50600</v>
      </c>
      <c r="B14" t="s">
        <v>102</v>
      </c>
      <c r="C14">
        <v>2000</v>
      </c>
      <c r="E14" s="10">
        <v>8800</v>
      </c>
      <c r="F14" s="10">
        <f t="shared" ref="F14:Q14" si="1">SUM(F15:F17)</f>
        <v>564.68000000000006</v>
      </c>
      <c r="G14" s="10">
        <f t="shared" si="1"/>
        <v>565.54999999999995</v>
      </c>
      <c r="H14" s="10">
        <f t="shared" si="1"/>
        <v>566.04</v>
      </c>
      <c r="I14" s="10">
        <f t="shared" si="1"/>
        <v>2773.4700000000003</v>
      </c>
      <c r="J14" s="10">
        <f t="shared" si="1"/>
        <v>209.82</v>
      </c>
      <c r="K14" s="10">
        <f t="shared" si="1"/>
        <v>565.44000000000005</v>
      </c>
      <c r="L14" s="10">
        <f t="shared" si="1"/>
        <v>2145.8200000000002</v>
      </c>
      <c r="M14" s="10">
        <f t="shared" si="1"/>
        <v>593.79999999999995</v>
      </c>
      <c r="N14" s="10">
        <f t="shared" si="1"/>
        <v>594.18000000000006</v>
      </c>
      <c r="O14" s="10">
        <f t="shared" si="1"/>
        <v>594.18000000000006</v>
      </c>
      <c r="P14" s="10">
        <f t="shared" si="1"/>
        <v>1049.1299999999999</v>
      </c>
      <c r="Q14" s="10">
        <f t="shared" si="1"/>
        <v>784.02</v>
      </c>
      <c r="R14" s="10">
        <f t="shared" si="0"/>
        <v>11006.13</v>
      </c>
      <c r="S14" s="10">
        <v>11500</v>
      </c>
      <c r="T14" s="14">
        <v>7200</v>
      </c>
      <c r="U14" s="14">
        <v>7200</v>
      </c>
      <c r="V14" s="25">
        <v>8200</v>
      </c>
      <c r="W14" s="25">
        <v>8200</v>
      </c>
      <c r="X14" s="25">
        <v>8200</v>
      </c>
      <c r="Y14" s="25">
        <v>8200</v>
      </c>
      <c r="Z14" s="25">
        <v>8200</v>
      </c>
    </row>
    <row r="15" spans="1:26" hidden="1" x14ac:dyDescent="0.25">
      <c r="B15" t="s">
        <v>103</v>
      </c>
      <c r="E15" s="10"/>
      <c r="F15" s="10"/>
      <c r="G15" s="10"/>
      <c r="H15" s="10"/>
      <c r="I15" s="10">
        <v>339.96</v>
      </c>
      <c r="J15" s="10"/>
      <c r="K15" s="10"/>
      <c r="L15" s="10">
        <v>509.94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6" hidden="1" x14ac:dyDescent="0.25">
      <c r="B16" t="s">
        <v>104</v>
      </c>
      <c r="E16" s="10"/>
      <c r="F16" s="10">
        <v>354.86</v>
      </c>
      <c r="G16" s="10">
        <v>355.73</v>
      </c>
      <c r="H16" s="10">
        <v>356.22</v>
      </c>
      <c r="I16" s="10">
        <v>2223.69</v>
      </c>
      <c r="J16" s="10"/>
      <c r="K16" s="10">
        <v>355.62</v>
      </c>
      <c r="L16" s="10">
        <v>1426.06</v>
      </c>
      <c r="M16" s="10">
        <v>383.98</v>
      </c>
      <c r="N16" s="10">
        <v>384.36</v>
      </c>
      <c r="O16" s="10">
        <v>384.36</v>
      </c>
      <c r="P16" s="10">
        <v>839.31</v>
      </c>
      <c r="Q16" s="10">
        <v>574.20000000000005</v>
      </c>
      <c r="R16" s="10"/>
      <c r="S16" s="10"/>
      <c r="T16" s="10"/>
      <c r="U16" s="10"/>
      <c r="V16" s="10"/>
      <c r="W16" s="10"/>
    </row>
    <row r="17" spans="1:26" hidden="1" x14ac:dyDescent="0.25">
      <c r="B17" t="s">
        <v>105</v>
      </c>
      <c r="E17" s="10"/>
      <c r="F17" s="10">
        <v>209.82</v>
      </c>
      <c r="G17" s="10">
        <v>209.82</v>
      </c>
      <c r="H17" s="10">
        <v>209.82</v>
      </c>
      <c r="I17" s="10">
        <v>209.82</v>
      </c>
      <c r="J17" s="10">
        <v>209.82</v>
      </c>
      <c r="K17" s="10">
        <v>209.82</v>
      </c>
      <c r="L17" s="10">
        <v>209.82</v>
      </c>
      <c r="M17" s="10">
        <v>209.82</v>
      </c>
      <c r="N17" s="10">
        <v>209.82</v>
      </c>
      <c r="O17" s="10">
        <v>209.82</v>
      </c>
      <c r="P17" s="10">
        <v>209.82</v>
      </c>
      <c r="Q17" s="10">
        <v>209.82</v>
      </c>
      <c r="R17" s="10"/>
      <c r="S17" s="10"/>
      <c r="T17" s="10"/>
      <c r="U17" s="10"/>
      <c r="V17" s="10"/>
      <c r="W17" s="10"/>
    </row>
    <row r="18" spans="1:26" x14ac:dyDescent="0.25">
      <c r="A18">
        <v>50700</v>
      </c>
      <c r="B18" t="s">
        <v>106</v>
      </c>
      <c r="C18">
        <v>95000</v>
      </c>
      <c r="E18" s="10">
        <v>10000</v>
      </c>
      <c r="F18" s="10">
        <f t="shared" ref="F18:Q18" si="2">SUM(F19:F20)</f>
        <v>1489.45</v>
      </c>
      <c r="G18" s="10">
        <f t="shared" si="2"/>
        <v>38.25</v>
      </c>
      <c r="H18" s="10">
        <f t="shared" si="2"/>
        <v>343.19</v>
      </c>
      <c r="I18" s="10">
        <f t="shared" si="2"/>
        <v>1388.43</v>
      </c>
      <c r="J18" s="10">
        <f t="shared" si="2"/>
        <v>88.81</v>
      </c>
      <c r="K18" s="10">
        <f t="shared" si="2"/>
        <v>231.4</v>
      </c>
      <c r="L18" s="10">
        <f t="shared" si="2"/>
        <v>4315.42</v>
      </c>
      <c r="M18" s="10">
        <f t="shared" si="2"/>
        <v>3617.92</v>
      </c>
      <c r="N18" s="10">
        <f t="shared" si="2"/>
        <v>507.7</v>
      </c>
      <c r="O18" s="10">
        <f t="shared" si="2"/>
        <v>984.87</v>
      </c>
      <c r="P18" s="10">
        <f t="shared" si="2"/>
        <v>1480.38</v>
      </c>
      <c r="Q18" s="10">
        <f t="shared" si="2"/>
        <v>47.2</v>
      </c>
      <c r="R18" s="10">
        <f>SUM(F18:Q18)</f>
        <v>14533.020000000004</v>
      </c>
      <c r="S18" s="10">
        <v>15300</v>
      </c>
      <c r="T18" s="10">
        <v>15300</v>
      </c>
      <c r="U18" s="10">
        <v>15300</v>
      </c>
      <c r="V18" s="10">
        <v>15300</v>
      </c>
      <c r="W18" s="10">
        <v>15300</v>
      </c>
      <c r="X18" s="10">
        <v>15300</v>
      </c>
      <c r="Y18" s="10">
        <v>15300</v>
      </c>
      <c r="Z18" s="10">
        <v>15300</v>
      </c>
    </row>
    <row r="19" spans="1:26" hidden="1" x14ac:dyDescent="0.25">
      <c r="B19" t="s">
        <v>107</v>
      </c>
      <c r="E19" s="10"/>
      <c r="F19" s="10">
        <v>38.25</v>
      </c>
      <c r="G19" s="10">
        <v>38.25</v>
      </c>
      <c r="H19" s="10">
        <v>41.95</v>
      </c>
      <c r="I19" s="10">
        <v>36.479999999999997</v>
      </c>
      <c r="J19" s="10">
        <v>88.81</v>
      </c>
      <c r="K19" s="10">
        <v>231.4</v>
      </c>
      <c r="L19" s="10">
        <v>564.48</v>
      </c>
      <c r="M19" s="10">
        <v>429.61</v>
      </c>
      <c r="N19" s="10">
        <v>507.7</v>
      </c>
      <c r="O19" s="10">
        <v>205.77</v>
      </c>
      <c r="P19" s="10">
        <v>71.97</v>
      </c>
      <c r="Q19" s="10">
        <v>47.2</v>
      </c>
      <c r="R19" s="10"/>
      <c r="S19" s="10"/>
      <c r="T19" s="10"/>
      <c r="U19" s="10"/>
      <c r="V19" s="10"/>
      <c r="W19" s="10"/>
    </row>
    <row r="20" spans="1:26" hidden="1" x14ac:dyDescent="0.25">
      <c r="B20" t="s">
        <v>108</v>
      </c>
      <c r="E20" s="10"/>
      <c r="F20" s="10">
        <v>1451.2</v>
      </c>
      <c r="G20" s="10">
        <v>0</v>
      </c>
      <c r="H20" s="10">
        <v>301.24</v>
      </c>
      <c r="I20" s="10">
        <v>1351.95</v>
      </c>
      <c r="J20" s="10">
        <v>0</v>
      </c>
      <c r="K20" s="10">
        <v>0</v>
      </c>
      <c r="L20" s="10">
        <v>3750.94</v>
      </c>
      <c r="M20" s="10">
        <v>3188.31</v>
      </c>
      <c r="N20" s="10">
        <v>0</v>
      </c>
      <c r="O20" s="10">
        <v>779.1</v>
      </c>
      <c r="P20" s="10">
        <v>1408.41</v>
      </c>
      <c r="Q20" s="10"/>
      <c r="R20" s="10"/>
      <c r="S20" s="10"/>
      <c r="T20" s="10"/>
      <c r="U20" s="10"/>
      <c r="V20" s="10"/>
      <c r="W20" s="10"/>
    </row>
    <row r="21" spans="1:26" x14ac:dyDescent="0.25">
      <c r="A21">
        <v>51180</v>
      </c>
      <c r="B21" t="s">
        <v>109</v>
      </c>
      <c r="C21">
        <v>2000</v>
      </c>
      <c r="E21" s="10">
        <v>3000</v>
      </c>
      <c r="F21" s="10">
        <v>0</v>
      </c>
      <c r="G21" s="10">
        <f>SUM(G22:G27)</f>
        <v>775.95999999999992</v>
      </c>
      <c r="H21" s="10">
        <f t="shared" ref="H21:Q21" si="3">SUM(H22:H27)</f>
        <v>0</v>
      </c>
      <c r="I21" s="10">
        <f t="shared" si="3"/>
        <v>92.32</v>
      </c>
      <c r="J21" s="10">
        <f t="shared" si="3"/>
        <v>364.66</v>
      </c>
      <c r="K21" s="10">
        <f t="shared" si="3"/>
        <v>130.57</v>
      </c>
      <c r="L21" s="10">
        <f t="shared" si="3"/>
        <v>392.2</v>
      </c>
      <c r="M21" s="10">
        <f t="shared" si="3"/>
        <v>1610.8500000000001</v>
      </c>
      <c r="N21" s="10">
        <f t="shared" si="3"/>
        <v>0</v>
      </c>
      <c r="O21" s="10">
        <f t="shared" si="3"/>
        <v>0</v>
      </c>
      <c r="P21" s="10">
        <f t="shared" si="3"/>
        <v>1512.8500000000001</v>
      </c>
      <c r="Q21" s="10">
        <f t="shared" si="3"/>
        <v>13648.34</v>
      </c>
      <c r="R21" s="10">
        <f>SUM(F21:Q21)</f>
        <v>18527.75</v>
      </c>
      <c r="S21" s="13">
        <v>12000</v>
      </c>
      <c r="T21" s="10">
        <v>12000</v>
      </c>
      <c r="U21" s="10">
        <v>12000</v>
      </c>
      <c r="V21" s="10">
        <v>12000</v>
      </c>
      <c r="W21" s="10">
        <v>12000</v>
      </c>
      <c r="X21" s="10">
        <v>12000</v>
      </c>
      <c r="Y21" s="10">
        <v>12000</v>
      </c>
      <c r="Z21" s="10">
        <v>12000</v>
      </c>
    </row>
    <row r="22" spans="1:26" hidden="1" x14ac:dyDescent="0.25">
      <c r="B22" t="s">
        <v>110</v>
      </c>
      <c r="E22" s="10"/>
      <c r="F22" s="10"/>
      <c r="G22" s="10">
        <v>548.24</v>
      </c>
      <c r="H22" s="10"/>
      <c r="I22" s="10">
        <v>92.32</v>
      </c>
      <c r="J22" s="10">
        <v>364.66</v>
      </c>
      <c r="K22" s="10"/>
      <c r="L22" s="10"/>
      <c r="M22" s="10">
        <v>1325.41</v>
      </c>
      <c r="N22" s="10"/>
      <c r="O22" s="10"/>
      <c r="P22" s="10">
        <v>1138.4100000000001</v>
      </c>
      <c r="Q22" s="10"/>
      <c r="R22" s="10"/>
      <c r="S22" s="10"/>
      <c r="T22" s="10"/>
      <c r="U22" s="10"/>
      <c r="V22" s="10"/>
      <c r="W22" s="10"/>
    </row>
    <row r="23" spans="1:26" hidden="1" x14ac:dyDescent="0.25">
      <c r="B23" t="s">
        <v>111</v>
      </c>
      <c r="E23" s="10"/>
      <c r="F23" s="10"/>
      <c r="G23" s="10">
        <v>120.8</v>
      </c>
      <c r="H23" s="10"/>
      <c r="I23" s="10"/>
      <c r="J23" s="10"/>
      <c r="K23" s="10">
        <v>130.57</v>
      </c>
      <c r="L23" s="10"/>
      <c r="M23" s="10">
        <v>285.44</v>
      </c>
      <c r="N23" s="10"/>
      <c r="O23" s="10"/>
      <c r="P23" s="10">
        <v>374.44</v>
      </c>
      <c r="Q23" s="10"/>
      <c r="R23" s="10"/>
      <c r="S23" s="10"/>
      <c r="T23" s="10"/>
      <c r="U23" s="10"/>
      <c r="V23" s="10"/>
      <c r="W23" s="10"/>
    </row>
    <row r="24" spans="1:26" hidden="1" x14ac:dyDescent="0.25">
      <c r="B24" t="s">
        <v>112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6" hidden="1" x14ac:dyDescent="0.25">
      <c r="B25" t="s">
        <v>113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5238.71</v>
      </c>
      <c r="R25" s="10"/>
      <c r="S25" s="10"/>
      <c r="T25" s="10"/>
      <c r="U25" s="10"/>
      <c r="V25" s="10"/>
      <c r="W25" s="10"/>
    </row>
    <row r="26" spans="1:26" hidden="1" x14ac:dyDescent="0.25">
      <c r="B26" t="s">
        <v>114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6" hidden="1" x14ac:dyDescent="0.25">
      <c r="B27" t="s">
        <v>115</v>
      </c>
      <c r="E27" s="10"/>
      <c r="F27" s="10"/>
      <c r="G27" s="10">
        <v>106.92</v>
      </c>
      <c r="H27" s="10"/>
      <c r="I27" s="10"/>
      <c r="J27" s="10"/>
      <c r="K27" s="10"/>
      <c r="L27" s="10">
        <v>392.2</v>
      </c>
      <c r="M27" s="10"/>
      <c r="N27" s="10"/>
      <c r="O27" s="10"/>
      <c r="P27" s="10"/>
      <c r="Q27" s="10">
        <v>8409.6299999999992</v>
      </c>
      <c r="R27" s="10"/>
      <c r="S27" s="10"/>
      <c r="T27" s="10"/>
      <c r="U27" s="10"/>
      <c r="V27" s="10"/>
      <c r="W27" s="10"/>
    </row>
    <row r="28" spans="1:26" x14ac:dyDescent="0.25">
      <c r="A28">
        <v>51220</v>
      </c>
      <c r="B28" t="s">
        <v>116</v>
      </c>
      <c r="C28">
        <v>500</v>
      </c>
      <c r="E28" s="10">
        <v>250</v>
      </c>
      <c r="F28" s="10"/>
      <c r="G28" s="10"/>
      <c r="H28" s="10"/>
      <c r="I28" s="10"/>
      <c r="J28" s="10">
        <v>48.51</v>
      </c>
      <c r="K28" s="10"/>
      <c r="L28" s="10"/>
      <c r="M28" s="10"/>
      <c r="N28" s="10"/>
      <c r="O28" s="10"/>
      <c r="P28" s="10"/>
      <c r="Q28" s="10"/>
      <c r="R28" s="10">
        <f>SUM(F28:Q28)</f>
        <v>48.51</v>
      </c>
      <c r="S28" s="10">
        <v>200</v>
      </c>
      <c r="T28" s="10">
        <v>200</v>
      </c>
      <c r="U28" s="10">
        <v>200</v>
      </c>
      <c r="V28" s="10">
        <v>200</v>
      </c>
      <c r="W28" s="10">
        <v>200</v>
      </c>
      <c r="X28" s="10">
        <v>200</v>
      </c>
      <c r="Y28" s="10">
        <v>200</v>
      </c>
      <c r="Z28" s="10">
        <v>200</v>
      </c>
    </row>
    <row r="29" spans="1:26" x14ac:dyDescent="0.25">
      <c r="A29">
        <v>51230</v>
      </c>
      <c r="B29" t="s">
        <v>117</v>
      </c>
      <c r="C29">
        <v>2500</v>
      </c>
      <c r="E29" s="10">
        <v>1500</v>
      </c>
      <c r="F29" s="10"/>
      <c r="G29" s="10"/>
      <c r="H29" s="10">
        <v>566.25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f>SUM(F29:Q29)</f>
        <v>566.25</v>
      </c>
      <c r="S29" s="10">
        <v>1500</v>
      </c>
      <c r="T29" s="14">
        <v>1000</v>
      </c>
      <c r="U29" s="14">
        <v>1000</v>
      </c>
      <c r="V29" s="25">
        <v>1000</v>
      </c>
      <c r="W29" s="25">
        <v>1000</v>
      </c>
      <c r="X29" s="25">
        <v>1000</v>
      </c>
      <c r="Y29" s="25">
        <v>1000</v>
      </c>
      <c r="Z29" s="25">
        <v>1000</v>
      </c>
    </row>
    <row r="30" spans="1:26" x14ac:dyDescent="0.25">
      <c r="A30">
        <v>51400</v>
      </c>
      <c r="B30" t="s">
        <v>118</v>
      </c>
      <c r="C30">
        <v>2000</v>
      </c>
      <c r="E30" s="10">
        <v>2700</v>
      </c>
      <c r="F30" s="10">
        <v>25</v>
      </c>
      <c r="G30" s="10"/>
      <c r="H30" s="10"/>
      <c r="I30" s="10">
        <v>1085</v>
      </c>
      <c r="J30" s="10"/>
      <c r="K30" s="10">
        <v>300</v>
      </c>
      <c r="L30" s="10"/>
      <c r="M30" s="10"/>
      <c r="N30" s="10"/>
      <c r="O30" s="10"/>
      <c r="P30" s="10"/>
      <c r="Q30" s="10"/>
      <c r="R30" s="10">
        <f>SUM(F30:Q30)</f>
        <v>1410</v>
      </c>
      <c r="S30" s="10">
        <v>1000</v>
      </c>
      <c r="T30" s="10">
        <v>1000</v>
      </c>
      <c r="U30" s="10">
        <v>1000</v>
      </c>
      <c r="V30" s="10">
        <v>1000</v>
      </c>
      <c r="W30" s="10">
        <v>1000</v>
      </c>
      <c r="X30" s="10">
        <v>1000</v>
      </c>
      <c r="Y30" s="10">
        <v>1000</v>
      </c>
      <c r="Z30" s="10">
        <v>1000</v>
      </c>
    </row>
    <row r="31" spans="1:26" hidden="1" x14ac:dyDescent="0.25">
      <c r="B31" t="s">
        <v>119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>
        <v>708.4</v>
      </c>
      <c r="P31" s="10"/>
      <c r="Q31" s="10"/>
      <c r="R31" s="10">
        <v>708.5</v>
      </c>
      <c r="S31" s="10">
        <v>750</v>
      </c>
      <c r="T31" s="10">
        <v>750</v>
      </c>
      <c r="U31" s="10">
        <v>750</v>
      </c>
      <c r="V31" s="10">
        <v>750</v>
      </c>
      <c r="W31" s="10">
        <v>750</v>
      </c>
      <c r="X31" s="10">
        <v>750</v>
      </c>
      <c r="Y31" s="10">
        <v>750</v>
      </c>
      <c r="Z31" s="10">
        <v>750</v>
      </c>
    </row>
    <row r="32" spans="1:26" ht="15.75" thickBot="1" x14ac:dyDescent="0.3">
      <c r="A32">
        <v>51900</v>
      </c>
      <c r="B32" t="s">
        <v>120</v>
      </c>
      <c r="C32">
        <v>1500</v>
      </c>
      <c r="E32" s="10">
        <v>23200</v>
      </c>
      <c r="F32" s="10"/>
      <c r="G32" s="10">
        <f>SUM(G33:G39)</f>
        <v>1977.04</v>
      </c>
      <c r="H32" s="10">
        <f t="shared" ref="H32:Q32" si="4">SUM(H33:H39)</f>
        <v>1043.44</v>
      </c>
      <c r="I32" s="10">
        <f t="shared" si="4"/>
        <v>6870</v>
      </c>
      <c r="J32" s="10">
        <f t="shared" si="4"/>
        <v>2684.56</v>
      </c>
      <c r="K32" s="10">
        <f t="shared" si="4"/>
        <v>1092</v>
      </c>
      <c r="L32" s="10">
        <f t="shared" si="4"/>
        <v>203</v>
      </c>
      <c r="M32" s="10">
        <f t="shared" si="4"/>
        <v>2383.1999999999998</v>
      </c>
      <c r="N32" s="10">
        <f t="shared" si="4"/>
        <v>1554.3</v>
      </c>
      <c r="O32" s="10">
        <f t="shared" si="4"/>
        <v>181.44</v>
      </c>
      <c r="P32" s="10">
        <f t="shared" si="4"/>
        <v>0</v>
      </c>
      <c r="Q32" s="10">
        <f t="shared" si="4"/>
        <v>0</v>
      </c>
      <c r="R32" s="10">
        <f>SUM(F32:Q32)</f>
        <v>17988.979999999996</v>
      </c>
      <c r="S32" s="10">
        <v>10000</v>
      </c>
      <c r="T32" s="10">
        <v>10000</v>
      </c>
      <c r="U32" s="10">
        <v>10000</v>
      </c>
      <c r="V32" s="10">
        <v>10000</v>
      </c>
      <c r="W32" s="10">
        <v>10000</v>
      </c>
      <c r="X32" s="10">
        <v>10000</v>
      </c>
      <c r="Y32" s="10">
        <v>10000</v>
      </c>
      <c r="Z32" s="10">
        <v>10000</v>
      </c>
    </row>
    <row r="33" spans="1:26" hidden="1" x14ac:dyDescent="0.25">
      <c r="B33" t="s">
        <v>121</v>
      </c>
      <c r="E33" s="10">
        <v>0</v>
      </c>
      <c r="F33" s="10"/>
      <c r="G33" s="10"/>
      <c r="H33" s="10"/>
      <c r="I33" s="10"/>
      <c r="J33" s="10"/>
      <c r="K33" s="10"/>
      <c r="L33" s="10"/>
      <c r="M33" s="10"/>
      <c r="N33" s="10">
        <v>1250</v>
      </c>
      <c r="O33" s="10"/>
      <c r="P33" s="10"/>
      <c r="Q33" s="10"/>
      <c r="R33" s="10"/>
      <c r="S33" s="10"/>
      <c r="T33" s="10"/>
      <c r="U33" s="10"/>
      <c r="V33" s="10"/>
      <c r="W33" s="10"/>
    </row>
    <row r="34" spans="1:26" hidden="1" x14ac:dyDescent="0.25">
      <c r="B34" t="s">
        <v>122</v>
      </c>
      <c r="E34" s="10"/>
      <c r="F34" s="10"/>
      <c r="G34" s="10">
        <v>1723.36</v>
      </c>
      <c r="H34" s="10">
        <v>82.5</v>
      </c>
      <c r="I34" s="10">
        <v>240</v>
      </c>
      <c r="J34" s="10">
        <v>1693.12</v>
      </c>
      <c r="K34" s="10"/>
      <c r="L34" s="10"/>
      <c r="M34" s="10">
        <v>43.2</v>
      </c>
      <c r="N34" s="10">
        <v>304.3</v>
      </c>
      <c r="O34" s="10">
        <v>181.44</v>
      </c>
      <c r="P34" s="10"/>
      <c r="Q34" s="10"/>
      <c r="R34" s="10"/>
      <c r="S34" s="10"/>
      <c r="T34" s="10"/>
      <c r="U34" s="10"/>
      <c r="V34" s="10"/>
      <c r="W34" s="10"/>
    </row>
    <row r="35" spans="1:26" hidden="1" x14ac:dyDescent="0.25">
      <c r="B35" t="s">
        <v>123</v>
      </c>
      <c r="E35" s="10"/>
      <c r="F35" s="10"/>
      <c r="G35" s="10">
        <v>253.68</v>
      </c>
      <c r="H35" s="10">
        <v>960.94</v>
      </c>
      <c r="I35" s="10"/>
      <c r="J35" s="10">
        <v>991.44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6" hidden="1" x14ac:dyDescent="0.25">
      <c r="B36" s="15" t="s">
        <v>124</v>
      </c>
      <c r="C36" s="15">
        <v>1500</v>
      </c>
      <c r="D36" s="15"/>
      <c r="E36" s="16"/>
      <c r="F36" s="16"/>
      <c r="G36" s="16"/>
      <c r="H36" s="16"/>
      <c r="I36" s="16">
        <v>6630</v>
      </c>
      <c r="J36" s="16"/>
      <c r="K36" s="16">
        <v>1092</v>
      </c>
      <c r="L36" s="16"/>
      <c r="M36" s="16">
        <v>2340</v>
      </c>
      <c r="N36" s="16"/>
      <c r="O36" s="16"/>
      <c r="P36" s="16"/>
      <c r="Q36" s="16"/>
      <c r="R36" s="10"/>
      <c r="S36" s="10"/>
      <c r="T36" s="10"/>
      <c r="U36" s="10">
        <v>0</v>
      </c>
      <c r="V36" s="10"/>
      <c r="W36" s="10">
        <v>0</v>
      </c>
    </row>
    <row r="37" spans="1:26" hidden="1" x14ac:dyDescent="0.25">
      <c r="B37" t="s">
        <v>125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6" hidden="1" x14ac:dyDescent="0.25">
      <c r="B38" t="s">
        <v>126</v>
      </c>
      <c r="E38" s="10"/>
      <c r="F38" s="10"/>
      <c r="G38" s="10"/>
      <c r="H38" s="10"/>
      <c r="I38" s="10"/>
      <c r="J38" s="10"/>
      <c r="K38" s="10"/>
      <c r="L38" s="10">
        <v>108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6" ht="15.75" hidden="1" thickBot="1" x14ac:dyDescent="0.3">
      <c r="B39" t="s">
        <v>127</v>
      </c>
      <c r="E39" s="10"/>
      <c r="F39" s="10"/>
      <c r="G39" s="10"/>
      <c r="H39" s="10"/>
      <c r="I39" s="10"/>
      <c r="J39" s="10"/>
      <c r="K39" s="10"/>
      <c r="L39" s="10">
        <v>95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6" ht="15.75" thickTop="1" x14ac:dyDescent="0.25">
      <c r="A40">
        <v>50000</v>
      </c>
      <c r="B40" t="s">
        <v>28</v>
      </c>
      <c r="C40" s="6">
        <v>189050</v>
      </c>
      <c r="E40" s="17">
        <f>SUM(E9:E36)</f>
        <v>111000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7">
        <f>SUM(R5:R39)</f>
        <v>125619.48999999999</v>
      </c>
      <c r="S40" s="17">
        <f>SUM(S5:S32)</f>
        <v>118970</v>
      </c>
      <c r="T40" s="17">
        <f>SUM(T5:T39)</f>
        <v>114170</v>
      </c>
      <c r="U40" s="17">
        <f>SUM(U5:U32)</f>
        <v>114170</v>
      </c>
      <c r="V40" s="17">
        <f>SUM(V5:V32)</f>
        <v>115170</v>
      </c>
      <c r="W40" s="17">
        <f>SUM(W5:W32)</f>
        <v>115170</v>
      </c>
      <c r="X40" s="17">
        <f t="shared" ref="X40:Z40" si="5">SUM(X5:X32)</f>
        <v>115170</v>
      </c>
      <c r="Y40" s="17">
        <f t="shared" si="5"/>
        <v>115170</v>
      </c>
      <c r="Z40" s="17">
        <f t="shared" si="5"/>
        <v>115170</v>
      </c>
    </row>
    <row r="41" spans="1:26" x14ac:dyDescent="0.25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6" ht="15.75" thickBot="1" x14ac:dyDescent="0.3">
      <c r="A42" s="5">
        <v>50010</v>
      </c>
      <c r="B42" s="5" t="s">
        <v>128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6" ht="15.75" thickTop="1" x14ac:dyDescent="0.25">
      <c r="A43">
        <v>50180</v>
      </c>
      <c r="B43" t="s">
        <v>129</v>
      </c>
      <c r="C43">
        <v>1500</v>
      </c>
      <c r="E43" s="10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6" x14ac:dyDescent="0.25">
      <c r="A44">
        <v>50230</v>
      </c>
      <c r="B44" t="s">
        <v>130</v>
      </c>
      <c r="C44">
        <v>12000</v>
      </c>
      <c r="E44" s="10">
        <v>10000</v>
      </c>
      <c r="F44" s="10"/>
      <c r="G44" s="10">
        <v>4689.96</v>
      </c>
      <c r="H44" s="10">
        <v>213.84</v>
      </c>
      <c r="I44" s="10">
        <v>2000</v>
      </c>
      <c r="J44" s="10">
        <v>96.76</v>
      </c>
      <c r="K44" s="10"/>
      <c r="L44" s="10"/>
      <c r="M44" s="10"/>
      <c r="N44" s="10"/>
      <c r="O44" s="10"/>
      <c r="P44" s="10"/>
      <c r="Q44" s="10"/>
      <c r="R44" s="10">
        <f>SUM(F44:Q44)</f>
        <v>7000.56</v>
      </c>
      <c r="S44" s="10">
        <v>7000</v>
      </c>
      <c r="T44" s="10">
        <v>7000</v>
      </c>
      <c r="U44" s="10">
        <v>7000</v>
      </c>
      <c r="V44" s="10">
        <v>7000</v>
      </c>
      <c r="W44" s="10">
        <v>7000</v>
      </c>
      <c r="X44" s="10">
        <v>7000</v>
      </c>
      <c r="Y44" s="10">
        <v>7000</v>
      </c>
      <c r="Z44" s="10">
        <v>7000</v>
      </c>
    </row>
    <row r="45" spans="1:26" x14ac:dyDescent="0.25">
      <c r="B45" t="s">
        <v>131</v>
      </c>
      <c r="E45" s="10">
        <v>750</v>
      </c>
      <c r="F45" s="10">
        <v>90</v>
      </c>
      <c r="G45" s="10">
        <v>180</v>
      </c>
      <c r="H45" s="10"/>
      <c r="I45" s="10">
        <v>90</v>
      </c>
      <c r="J45" s="10">
        <v>180</v>
      </c>
      <c r="K45" s="10"/>
      <c r="L45" s="10"/>
      <c r="M45" s="10">
        <v>360</v>
      </c>
      <c r="N45" s="10">
        <v>90</v>
      </c>
      <c r="O45" s="10">
        <v>90</v>
      </c>
      <c r="P45" s="10">
        <v>180</v>
      </c>
      <c r="Q45" s="10">
        <v>90</v>
      </c>
      <c r="R45" s="10">
        <f>SUM(F45:Q45)</f>
        <v>1350</v>
      </c>
      <c r="S45" s="10">
        <v>1500</v>
      </c>
      <c r="T45" s="10">
        <v>1500</v>
      </c>
      <c r="U45" s="10">
        <v>1500</v>
      </c>
      <c r="V45" s="10">
        <v>1500</v>
      </c>
      <c r="W45" s="10">
        <v>1500</v>
      </c>
      <c r="X45" s="10">
        <v>1500</v>
      </c>
      <c r="Y45" s="10">
        <v>1500</v>
      </c>
      <c r="Z45" s="10">
        <v>1500</v>
      </c>
    </row>
    <row r="46" spans="1:26" x14ac:dyDescent="0.25">
      <c r="A46">
        <v>50241</v>
      </c>
      <c r="B46" t="s">
        <v>132</v>
      </c>
      <c r="C46">
        <v>1100</v>
      </c>
      <c r="E46" s="10">
        <v>2400</v>
      </c>
      <c r="F46" s="10"/>
      <c r="G46" s="10"/>
      <c r="H46" s="10"/>
      <c r="I46" s="10"/>
      <c r="J46" s="10"/>
      <c r="K46" s="10">
        <v>2425</v>
      </c>
      <c r="L46" s="10"/>
      <c r="M46" s="10"/>
      <c r="N46" s="10"/>
      <c r="O46" s="10"/>
      <c r="P46" s="10"/>
      <c r="Q46" s="10"/>
      <c r="R46" s="10">
        <f>SUM(F46:Q46)</f>
        <v>2425</v>
      </c>
      <c r="S46" s="10">
        <v>2500</v>
      </c>
      <c r="T46" s="10">
        <v>2500</v>
      </c>
      <c r="U46" s="10">
        <v>2500</v>
      </c>
      <c r="V46" s="10">
        <v>2500</v>
      </c>
      <c r="W46" s="10">
        <v>2500</v>
      </c>
      <c r="X46" s="10">
        <v>2500</v>
      </c>
      <c r="Y46" s="10">
        <v>2500</v>
      </c>
      <c r="Z46" s="10">
        <v>2500</v>
      </c>
    </row>
    <row r="47" spans="1:26" x14ac:dyDescent="0.25">
      <c r="A47">
        <v>50300</v>
      </c>
      <c r="B47" t="s">
        <v>133</v>
      </c>
      <c r="C47">
        <v>11000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</row>
    <row r="48" spans="1:26" x14ac:dyDescent="0.25">
      <c r="A48">
        <v>50400</v>
      </c>
      <c r="B48" t="s">
        <v>134</v>
      </c>
      <c r="C48">
        <v>1000</v>
      </c>
      <c r="E48" s="10">
        <v>3000</v>
      </c>
      <c r="F48" s="10"/>
      <c r="G48" s="10"/>
      <c r="H48" s="10">
        <v>916.46</v>
      </c>
      <c r="I48" s="10"/>
      <c r="J48" s="10"/>
      <c r="K48" s="10"/>
      <c r="L48" s="10"/>
      <c r="M48" s="10">
        <v>775</v>
      </c>
      <c r="N48" s="10"/>
      <c r="O48" s="10">
        <v>112.8</v>
      </c>
      <c r="P48" s="10"/>
      <c r="Q48" s="10">
        <v>784.54</v>
      </c>
      <c r="R48" s="10">
        <f>SUM(F48:Q48)</f>
        <v>2588.8000000000002</v>
      </c>
      <c r="S48" s="10">
        <v>2500</v>
      </c>
      <c r="T48" s="10">
        <v>2500</v>
      </c>
      <c r="U48" s="10">
        <v>2500</v>
      </c>
      <c r="V48" s="10">
        <v>2500</v>
      </c>
      <c r="W48" s="10">
        <v>2500</v>
      </c>
      <c r="X48" s="10">
        <v>2500</v>
      </c>
      <c r="Y48" s="10">
        <v>2500</v>
      </c>
      <c r="Z48" s="10">
        <v>2500</v>
      </c>
    </row>
    <row r="49" spans="1:26" hidden="1" x14ac:dyDescent="0.25">
      <c r="B49" t="s">
        <v>135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>
        <v>112.8</v>
      </c>
      <c r="P49" s="10"/>
      <c r="Q49" s="10"/>
      <c r="R49" s="10"/>
      <c r="S49" s="10"/>
      <c r="T49" s="10"/>
      <c r="U49" s="10"/>
      <c r="V49" s="10"/>
      <c r="W49" s="10"/>
    </row>
    <row r="50" spans="1:26" hidden="1" x14ac:dyDescent="0.25">
      <c r="B50" t="s">
        <v>136</v>
      </c>
      <c r="E50" s="10"/>
      <c r="F50" s="10"/>
      <c r="G50" s="10"/>
      <c r="H50" s="10">
        <v>916.46</v>
      </c>
      <c r="I50" s="10"/>
      <c r="J50" s="10"/>
      <c r="K50" s="10"/>
      <c r="L50" s="10"/>
      <c r="M50" s="10"/>
      <c r="N50" s="10"/>
      <c r="O50" s="10"/>
      <c r="P50" s="10"/>
      <c r="Q50" s="10">
        <v>784.54</v>
      </c>
      <c r="R50" s="10"/>
      <c r="S50" s="10"/>
      <c r="T50" s="10"/>
      <c r="U50" s="10"/>
      <c r="V50" s="10"/>
      <c r="W50" s="10"/>
    </row>
    <row r="51" spans="1:26" hidden="1" x14ac:dyDescent="0.25">
      <c r="B51" t="s">
        <v>137</v>
      </c>
      <c r="E51" s="10"/>
      <c r="F51" s="10"/>
      <c r="G51" s="10"/>
      <c r="H51" s="10"/>
      <c r="I51" s="10"/>
      <c r="J51" s="10"/>
      <c r="K51" s="10"/>
      <c r="L51" s="10"/>
      <c r="M51" s="10">
        <v>775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6" x14ac:dyDescent="0.25">
      <c r="A52">
        <v>50510</v>
      </c>
      <c r="B52" t="s">
        <v>138</v>
      </c>
      <c r="C52">
        <v>250</v>
      </c>
      <c r="E52" s="10"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v>500</v>
      </c>
      <c r="T52" s="10">
        <v>500</v>
      </c>
      <c r="U52" s="10">
        <v>500</v>
      </c>
      <c r="V52" s="10">
        <v>500</v>
      </c>
      <c r="W52" s="10">
        <v>500</v>
      </c>
      <c r="X52" s="10">
        <v>500</v>
      </c>
      <c r="Y52" s="10">
        <v>500</v>
      </c>
      <c r="Z52" s="10">
        <v>500</v>
      </c>
    </row>
    <row r="53" spans="1:26" x14ac:dyDescent="0.25">
      <c r="A53">
        <v>50800</v>
      </c>
      <c r="B53" t="s">
        <v>139</v>
      </c>
      <c r="C53">
        <v>45000</v>
      </c>
      <c r="E53" s="10">
        <v>96300</v>
      </c>
      <c r="F53" s="10"/>
      <c r="G53" s="10"/>
      <c r="H53" s="10"/>
      <c r="I53" s="10"/>
      <c r="J53" s="10"/>
      <c r="K53" s="10"/>
      <c r="L53" s="10"/>
      <c r="M53" s="10"/>
      <c r="N53" s="10">
        <v>41259</v>
      </c>
      <c r="O53" s="10">
        <v>48147.5</v>
      </c>
      <c r="P53" s="10"/>
      <c r="Q53" s="10"/>
      <c r="R53" s="10">
        <f>SUM(F53:Q53)</f>
        <v>89406.5</v>
      </c>
      <c r="S53" s="10">
        <v>104500</v>
      </c>
      <c r="T53" s="10">
        <v>104500</v>
      </c>
      <c r="U53" s="10">
        <v>104500</v>
      </c>
      <c r="V53" s="10">
        <v>104500</v>
      </c>
      <c r="W53" s="10">
        <v>104500</v>
      </c>
      <c r="X53" s="10">
        <v>104500</v>
      </c>
      <c r="Y53" s="10">
        <v>104500</v>
      </c>
      <c r="Z53" s="10">
        <v>104500</v>
      </c>
    </row>
    <row r="54" spans="1:26" ht="15.75" thickBot="1" x14ac:dyDescent="0.3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6" ht="15.75" thickTop="1" x14ac:dyDescent="0.25">
      <c r="A55">
        <v>50010</v>
      </c>
      <c r="B55" t="s">
        <v>28</v>
      </c>
      <c r="C55" s="6">
        <v>71850</v>
      </c>
      <c r="E55" s="17">
        <f>SUM(E43:E53)</f>
        <v>112450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7">
        <f>SUM(R43:R54)</f>
        <v>102770.86</v>
      </c>
      <c r="S55" s="17">
        <f>SUM(S44:S54)</f>
        <v>118500</v>
      </c>
      <c r="T55" s="17">
        <f>SUM(T44:T54)</f>
        <v>118500</v>
      </c>
      <c r="U55" s="17">
        <f>SUM(U44:U54)</f>
        <v>118500</v>
      </c>
      <c r="V55" s="17">
        <f>SUM(V44:V54)</f>
        <v>118500</v>
      </c>
      <c r="W55" s="17">
        <f>SUM(W44:W54)</f>
        <v>118500</v>
      </c>
      <c r="X55" s="17">
        <f t="shared" ref="X55:Z55" si="6">SUM(X44:X54)</f>
        <v>118500</v>
      </c>
      <c r="Y55" s="17">
        <f t="shared" si="6"/>
        <v>118500</v>
      </c>
      <c r="Z55" s="17">
        <f t="shared" si="6"/>
        <v>118500</v>
      </c>
    </row>
    <row r="56" spans="1:26" x14ac:dyDescent="0.25">
      <c r="C56" s="23"/>
      <c r="E56" s="2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24"/>
      <c r="S56" s="24"/>
      <c r="T56" s="24"/>
      <c r="U56" s="24"/>
      <c r="V56" s="24"/>
      <c r="W56" s="24"/>
      <c r="X56" s="24"/>
      <c r="Y56" s="24"/>
      <c r="Z56" s="24"/>
    </row>
    <row r="57" spans="1:26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6" x14ac:dyDescent="0.25">
      <c r="E58" s="9" t="s">
        <v>2</v>
      </c>
      <c r="F58" s="9" t="s">
        <v>3</v>
      </c>
      <c r="G58" s="9" t="s">
        <v>4</v>
      </c>
      <c r="H58" s="9" t="s">
        <v>5</v>
      </c>
      <c r="I58" s="9" t="s">
        <v>6</v>
      </c>
      <c r="J58" s="9" t="s">
        <v>7</v>
      </c>
      <c r="K58" s="9" t="s">
        <v>77</v>
      </c>
      <c r="L58" s="9" t="s">
        <v>78</v>
      </c>
      <c r="M58" s="9" t="s">
        <v>79</v>
      </c>
      <c r="N58" s="9" t="s">
        <v>11</v>
      </c>
      <c r="O58" s="9" t="s">
        <v>12</v>
      </c>
      <c r="P58" s="9" t="s">
        <v>13</v>
      </c>
      <c r="Q58" s="9" t="s">
        <v>14</v>
      </c>
      <c r="R58" s="9" t="s">
        <v>80</v>
      </c>
      <c r="S58" s="9" t="s">
        <v>81</v>
      </c>
      <c r="T58" s="9" t="s">
        <v>81</v>
      </c>
      <c r="U58" s="10" t="s">
        <v>82</v>
      </c>
      <c r="V58" s="10"/>
      <c r="W58" s="10" t="s">
        <v>84</v>
      </c>
      <c r="X58" s="9"/>
      <c r="Y58" s="9"/>
      <c r="Z58" s="9"/>
    </row>
    <row r="59" spans="1:26" ht="15.75" thickBot="1" x14ac:dyDescent="0.3">
      <c r="A59" s="5">
        <v>51910</v>
      </c>
      <c r="B59" s="5" t="s">
        <v>142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6" ht="15.75" thickTop="1" x14ac:dyDescent="0.25">
      <c r="A60">
        <v>51980</v>
      </c>
      <c r="B60" t="s">
        <v>143</v>
      </c>
      <c r="C60">
        <v>2000</v>
      </c>
      <c r="E60" s="10">
        <v>1000</v>
      </c>
      <c r="F60" s="10"/>
      <c r="G60" s="10"/>
      <c r="H60" s="10">
        <v>468.88</v>
      </c>
      <c r="I60" s="10"/>
      <c r="J60" s="10"/>
      <c r="K60" s="10"/>
      <c r="L60" s="10"/>
      <c r="M60" s="10"/>
      <c r="N60" s="10"/>
      <c r="O60" s="10"/>
      <c r="P60" s="10"/>
      <c r="Q60" s="10"/>
      <c r="R60" s="10">
        <f>SUM(F60:Q60)</f>
        <v>468.88</v>
      </c>
      <c r="S60" s="10">
        <v>750</v>
      </c>
      <c r="T60" s="10">
        <v>750</v>
      </c>
      <c r="U60" s="10">
        <v>750</v>
      </c>
      <c r="V60" s="10">
        <v>750</v>
      </c>
      <c r="W60" s="10">
        <v>750</v>
      </c>
      <c r="X60" s="10">
        <v>750</v>
      </c>
      <c r="Y60" s="10">
        <v>750</v>
      </c>
      <c r="Z60" s="10">
        <v>750</v>
      </c>
    </row>
    <row r="61" spans="1:26" x14ac:dyDescent="0.25">
      <c r="B61" t="s">
        <v>144</v>
      </c>
      <c r="C61">
        <v>0</v>
      </c>
      <c r="E61" s="10">
        <v>1000</v>
      </c>
      <c r="F61" s="10">
        <v>117.32</v>
      </c>
      <c r="G61" s="10">
        <v>97.75</v>
      </c>
      <c r="H61" s="10"/>
      <c r="I61" s="10"/>
      <c r="J61" s="10"/>
      <c r="K61" s="10"/>
      <c r="L61" s="10"/>
      <c r="M61" s="10"/>
      <c r="N61" s="10">
        <v>72.13</v>
      </c>
      <c r="O61" s="10"/>
      <c r="P61" s="10">
        <v>70</v>
      </c>
      <c r="Q61" s="10">
        <v>24.95</v>
      </c>
      <c r="R61" s="10">
        <f>SUM(F61:Q61)</f>
        <v>382.15</v>
      </c>
      <c r="S61" s="10">
        <v>750</v>
      </c>
      <c r="T61" s="10">
        <v>750</v>
      </c>
      <c r="U61" s="10">
        <v>750</v>
      </c>
      <c r="V61" s="10">
        <v>700</v>
      </c>
      <c r="W61" s="10">
        <v>750</v>
      </c>
      <c r="X61" s="10">
        <v>700</v>
      </c>
      <c r="Y61" s="10">
        <v>700</v>
      </c>
      <c r="Z61" s="10">
        <v>700</v>
      </c>
    </row>
    <row r="62" spans="1:26" x14ac:dyDescent="0.25">
      <c r="A62">
        <v>51981</v>
      </c>
      <c r="B62" t="s">
        <v>145</v>
      </c>
      <c r="C62">
        <v>1000</v>
      </c>
      <c r="E62" s="10">
        <v>600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</row>
    <row r="63" spans="1:26" x14ac:dyDescent="0.25">
      <c r="A63">
        <v>51995</v>
      </c>
      <c r="B63" t="s">
        <v>146</v>
      </c>
      <c r="C63">
        <v>2500</v>
      </c>
      <c r="E63" s="10">
        <v>3900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>
        <v>3518.81</v>
      </c>
      <c r="S63" s="10">
        <v>4000</v>
      </c>
      <c r="T63" s="10">
        <v>4000</v>
      </c>
      <c r="U63" s="10">
        <v>4000</v>
      </c>
      <c r="V63" s="10">
        <v>4000</v>
      </c>
      <c r="W63" s="10">
        <v>4000</v>
      </c>
      <c r="X63" s="10">
        <v>4000</v>
      </c>
      <c r="Y63" s="10">
        <v>4000</v>
      </c>
      <c r="Z63" s="10">
        <v>4000</v>
      </c>
    </row>
    <row r="64" spans="1:26" x14ac:dyDescent="0.25">
      <c r="B64" t="s">
        <v>131</v>
      </c>
      <c r="E64" s="10">
        <v>750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</row>
    <row r="65" spans="1:26" ht="15.75" thickBot="1" x14ac:dyDescent="0.3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6" ht="15.75" thickTop="1" x14ac:dyDescent="0.25">
      <c r="A66">
        <v>51910</v>
      </c>
      <c r="B66" t="s">
        <v>28</v>
      </c>
      <c r="C66" s="6">
        <v>5500</v>
      </c>
      <c r="E66" s="17">
        <f>SUM(E60:E65)</f>
        <v>7250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7">
        <f>SUM(R60:R65)</f>
        <v>4369.84</v>
      </c>
      <c r="S66" s="17">
        <f t="shared" ref="S66:Z66" si="7">SUM(S60:S65)</f>
        <v>5500</v>
      </c>
      <c r="T66" s="17">
        <f>SUM(T60:T65)</f>
        <v>5500</v>
      </c>
      <c r="U66" s="17">
        <f t="shared" si="7"/>
        <v>5500</v>
      </c>
      <c r="V66" s="17">
        <f t="shared" si="7"/>
        <v>5450</v>
      </c>
      <c r="W66" s="17">
        <f t="shared" si="7"/>
        <v>5500</v>
      </c>
      <c r="X66" s="17">
        <f t="shared" si="7"/>
        <v>5450</v>
      </c>
      <c r="Y66" s="17">
        <f t="shared" si="7"/>
        <v>5450</v>
      </c>
      <c r="Z66" s="17">
        <f t="shared" si="7"/>
        <v>5450</v>
      </c>
    </row>
    <row r="67" spans="1:26" x14ac:dyDescent="0.25">
      <c r="C67" s="23"/>
      <c r="E67" s="2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24"/>
      <c r="S67" s="24"/>
      <c r="T67" s="24"/>
      <c r="U67" s="24"/>
      <c r="V67" s="24"/>
      <c r="W67" s="24"/>
      <c r="X67" s="24"/>
      <c r="Y67" s="24"/>
      <c r="Z67" s="24"/>
    </row>
    <row r="68" spans="1:26" x14ac:dyDescent="0.25"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6" ht="15.75" thickBot="1" x14ac:dyDescent="0.3">
      <c r="A69" s="5">
        <v>53000</v>
      </c>
      <c r="B69" s="5" t="s">
        <v>147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 t="s">
        <v>83</v>
      </c>
      <c r="W69" s="10" t="s">
        <v>84</v>
      </c>
      <c r="X69" s="9" t="s">
        <v>85</v>
      </c>
      <c r="Y69" s="9" t="s">
        <v>86</v>
      </c>
      <c r="Z69" s="9" t="s">
        <v>87</v>
      </c>
    </row>
    <row r="70" spans="1:26" ht="15.75" thickTop="1" x14ac:dyDescent="0.25">
      <c r="B70" t="s">
        <v>148</v>
      </c>
      <c r="C70">
        <v>1500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6" x14ac:dyDescent="0.25">
      <c r="B71" t="s">
        <v>149</v>
      </c>
      <c r="C71">
        <v>248276</v>
      </c>
      <c r="E71" s="10">
        <v>253000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>
        <v>279351.15999999997</v>
      </c>
      <c r="R71" s="10">
        <v>279351.2</v>
      </c>
      <c r="S71" s="10">
        <v>265000</v>
      </c>
      <c r="T71" s="10">
        <v>264888</v>
      </c>
      <c r="U71" s="10">
        <v>380225</v>
      </c>
      <c r="V71" s="10">
        <v>237848</v>
      </c>
      <c r="W71" s="10">
        <v>331000</v>
      </c>
      <c r="X71" s="10">
        <v>249740</v>
      </c>
      <c r="Y71" s="10">
        <v>261633</v>
      </c>
      <c r="Z71" s="10">
        <v>273525</v>
      </c>
    </row>
    <row r="72" spans="1:26" x14ac:dyDescent="0.25">
      <c r="B72" t="s">
        <v>150</v>
      </c>
      <c r="C72">
        <v>0</v>
      </c>
      <c r="E72" s="10">
        <v>12000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>
        <v>10906.82</v>
      </c>
      <c r="R72" s="10">
        <v>10906.82</v>
      </c>
      <c r="S72" s="10">
        <v>12000</v>
      </c>
      <c r="T72" s="10">
        <v>12000</v>
      </c>
      <c r="U72" s="10">
        <v>12000</v>
      </c>
      <c r="V72" s="10">
        <v>12000</v>
      </c>
      <c r="W72" s="10">
        <v>12000</v>
      </c>
      <c r="X72" s="10">
        <v>12558</v>
      </c>
      <c r="Y72" s="10">
        <v>13156</v>
      </c>
      <c r="Z72" s="10">
        <v>13754</v>
      </c>
    </row>
    <row r="73" spans="1:26" x14ac:dyDescent="0.25">
      <c r="B73" t="s">
        <v>151</v>
      </c>
      <c r="C73">
        <v>0</v>
      </c>
      <c r="E73" s="10">
        <v>20300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22204.74</v>
      </c>
      <c r="R73" s="10">
        <v>22204.74</v>
      </c>
      <c r="S73" s="10">
        <v>21200</v>
      </c>
      <c r="T73" s="10">
        <v>21182</v>
      </c>
      <c r="U73" s="10">
        <v>30000</v>
      </c>
      <c r="V73" s="10">
        <v>19114</v>
      </c>
      <c r="W73" s="10">
        <v>26239.5</v>
      </c>
      <c r="X73">
        <v>20065.8</v>
      </c>
      <c r="Y73">
        <v>21021.4</v>
      </c>
      <c r="Z73">
        <v>21976.400000000001</v>
      </c>
    </row>
    <row r="74" spans="1:26" x14ac:dyDescent="0.25">
      <c r="B74" t="s">
        <v>152</v>
      </c>
      <c r="C74">
        <v>0</v>
      </c>
      <c r="E74" s="10">
        <v>55000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3">
        <v>1429.74</v>
      </c>
      <c r="R74" s="10">
        <v>17156.88</v>
      </c>
      <c r="S74" s="10">
        <v>35300</v>
      </c>
      <c r="T74" s="10">
        <v>35293</v>
      </c>
      <c r="U74" s="10">
        <v>35300</v>
      </c>
      <c r="V74" s="10">
        <v>29600</v>
      </c>
      <c r="W74" s="10">
        <v>35300</v>
      </c>
      <c r="X74" s="10">
        <v>29600</v>
      </c>
      <c r="Y74" s="10">
        <v>29600</v>
      </c>
      <c r="Z74" s="10">
        <v>29600</v>
      </c>
    </row>
    <row r="75" spans="1:26" x14ac:dyDescent="0.25">
      <c r="B75" t="s">
        <v>153</v>
      </c>
      <c r="E75" s="10"/>
      <c r="F75" s="10">
        <v>7375.22</v>
      </c>
      <c r="G75" s="10"/>
      <c r="H75" s="10"/>
      <c r="I75" s="10">
        <v>6358.37</v>
      </c>
      <c r="J75" s="10"/>
      <c r="K75" s="10"/>
      <c r="L75" s="10">
        <v>4597.0200000000004</v>
      </c>
      <c r="M75" s="10"/>
      <c r="N75" s="10"/>
      <c r="O75" s="10">
        <v>7537.79</v>
      </c>
      <c r="P75" s="10"/>
      <c r="Q75" s="10"/>
      <c r="R75" s="10">
        <f>SUM(F75:Q75)</f>
        <v>25868.400000000001</v>
      </c>
      <c r="S75" s="10">
        <v>56300</v>
      </c>
      <c r="T75" s="10">
        <v>56262.21</v>
      </c>
      <c r="U75" s="10">
        <v>71650</v>
      </c>
      <c r="V75" s="10">
        <v>50508.1</v>
      </c>
      <c r="W75" s="10">
        <v>62400</v>
      </c>
      <c r="X75" s="10">
        <v>53044.86</v>
      </c>
      <c r="Y75" s="10">
        <v>55570.81</v>
      </c>
      <c r="Z75" s="10">
        <v>58097</v>
      </c>
    </row>
    <row r="76" spans="1:26" x14ac:dyDescent="0.25">
      <c r="A76">
        <v>53140</v>
      </c>
      <c r="B76" t="s">
        <v>154</v>
      </c>
      <c r="C76">
        <v>7500</v>
      </c>
      <c r="E76" s="10">
        <v>13000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>
        <v>13000</v>
      </c>
      <c r="S76" s="10">
        <v>15000</v>
      </c>
      <c r="T76" s="10">
        <v>13000</v>
      </c>
      <c r="U76" s="10">
        <v>20000</v>
      </c>
      <c r="V76" s="10">
        <v>15000</v>
      </c>
      <c r="W76" s="10">
        <v>19000</v>
      </c>
      <c r="X76" s="10">
        <v>16000</v>
      </c>
      <c r="Y76" s="10">
        <v>17000</v>
      </c>
      <c r="Z76" s="10">
        <v>18000</v>
      </c>
    </row>
    <row r="77" spans="1:26" x14ac:dyDescent="0.25">
      <c r="A77">
        <v>53021</v>
      </c>
      <c r="B77" t="s">
        <v>155</v>
      </c>
      <c r="C77">
        <v>8000</v>
      </c>
      <c r="E77" s="10">
        <v>2000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>
        <v>2000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</row>
    <row r="78" spans="1:26" x14ac:dyDescent="0.25">
      <c r="A78">
        <v>53030</v>
      </c>
      <c r="B78" t="s">
        <v>156</v>
      </c>
      <c r="C78">
        <v>6000</v>
      </c>
      <c r="E78" s="10">
        <v>10000</v>
      </c>
      <c r="F78" s="10">
        <f>SUM(F79:F85)</f>
        <v>100</v>
      </c>
      <c r="G78" s="10">
        <f t="shared" ref="G78:Q78" si="8">SUM(G79:G85)</f>
        <v>5141.8500000000004</v>
      </c>
      <c r="H78" s="10">
        <f t="shared" si="8"/>
        <v>0</v>
      </c>
      <c r="I78" s="10">
        <f t="shared" si="8"/>
        <v>0</v>
      </c>
      <c r="J78" s="10">
        <f t="shared" si="8"/>
        <v>681.78</v>
      </c>
      <c r="K78" s="10">
        <f t="shared" si="8"/>
        <v>0</v>
      </c>
      <c r="L78" s="10">
        <f t="shared" si="8"/>
        <v>1760</v>
      </c>
      <c r="M78" s="10">
        <f t="shared" si="8"/>
        <v>3342.9700000000007</v>
      </c>
      <c r="N78" s="10">
        <f t="shared" si="8"/>
        <v>363.81</v>
      </c>
      <c r="O78" s="10">
        <f t="shared" si="8"/>
        <v>0</v>
      </c>
      <c r="P78" s="10">
        <f t="shared" si="8"/>
        <v>1003.77</v>
      </c>
      <c r="Q78" s="10">
        <f t="shared" si="8"/>
        <v>2224.9299999999998</v>
      </c>
      <c r="R78" s="10">
        <f>SUM(F78:Q78)</f>
        <v>14619.11</v>
      </c>
      <c r="S78" s="10">
        <v>20000</v>
      </c>
      <c r="T78" s="14">
        <v>15000</v>
      </c>
      <c r="U78" s="14">
        <v>15000</v>
      </c>
      <c r="V78" s="14">
        <v>14625</v>
      </c>
      <c r="W78" s="14">
        <v>15000</v>
      </c>
      <c r="X78" s="14">
        <v>14625</v>
      </c>
      <c r="Y78" s="14">
        <v>14625</v>
      </c>
      <c r="Z78" s="14">
        <v>14625</v>
      </c>
    </row>
    <row r="79" spans="1:26" hidden="1" x14ac:dyDescent="0.25">
      <c r="B79" t="s">
        <v>157</v>
      </c>
      <c r="E79" s="10"/>
      <c r="F79" s="10"/>
      <c r="G79" s="10">
        <v>73.349999999999994</v>
      </c>
      <c r="H79" s="10"/>
      <c r="I79" s="10"/>
      <c r="J79" s="10"/>
      <c r="K79" s="10"/>
      <c r="L79" s="10"/>
      <c r="M79" s="10"/>
      <c r="N79" s="10"/>
      <c r="O79" s="10"/>
      <c r="P79" s="10">
        <v>128.79</v>
      </c>
      <c r="Q79" s="10">
        <v>69.81</v>
      </c>
      <c r="R79" s="10"/>
      <c r="S79" s="10"/>
      <c r="T79" s="10"/>
      <c r="U79" s="10"/>
      <c r="V79" s="10"/>
      <c r="W79" s="10"/>
      <c r="X79" s="10"/>
      <c r="Y79" s="10"/>
      <c r="Z79" s="10"/>
    </row>
    <row r="80" spans="1:26" hidden="1" x14ac:dyDescent="0.25">
      <c r="B80" t="s">
        <v>158</v>
      </c>
      <c r="E80" s="10"/>
      <c r="F80" s="10"/>
      <c r="G80" s="10"/>
      <c r="H80" s="10"/>
      <c r="I80" s="10"/>
      <c r="J80" s="10"/>
      <c r="K80" s="10"/>
      <c r="L80" s="10">
        <v>1760</v>
      </c>
      <c r="M80" s="10">
        <v>134.97999999999999</v>
      </c>
      <c r="N80" s="10"/>
      <c r="O80" s="10"/>
      <c r="P80" s="10">
        <v>874.98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idden="1" x14ac:dyDescent="0.25">
      <c r="B81" t="s">
        <v>159</v>
      </c>
      <c r="E81" s="10"/>
      <c r="F81" s="10"/>
      <c r="G81" s="10"/>
      <c r="H81" s="10"/>
      <c r="I81" s="10"/>
      <c r="J81" s="10"/>
      <c r="K81" s="10"/>
      <c r="L81" s="10"/>
      <c r="M81" s="10">
        <v>518.4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idden="1" x14ac:dyDescent="0.25">
      <c r="B82" t="s">
        <v>160</v>
      </c>
      <c r="E82" s="10"/>
      <c r="F82" s="10"/>
      <c r="G82" s="10">
        <v>5018.22</v>
      </c>
      <c r="H82" s="10"/>
      <c r="I82" s="10"/>
      <c r="J82" s="10"/>
      <c r="K82" s="10"/>
      <c r="L82" s="10"/>
      <c r="M82" s="10">
        <v>2288.2600000000002</v>
      </c>
      <c r="N82" s="10"/>
      <c r="O82" s="10"/>
      <c r="P82" s="10"/>
      <c r="Q82" s="10">
        <v>2155.12</v>
      </c>
      <c r="R82" s="10"/>
      <c r="S82" s="10"/>
      <c r="T82" s="10"/>
      <c r="U82" s="10"/>
      <c r="V82" s="10"/>
      <c r="W82" s="10"/>
      <c r="X82" s="10"/>
      <c r="Y82" s="10"/>
      <c r="Z82" s="10"/>
    </row>
    <row r="83" spans="1:26" hidden="1" x14ac:dyDescent="0.25">
      <c r="B83" t="s">
        <v>161</v>
      </c>
      <c r="E83" s="10"/>
      <c r="F83" s="10"/>
      <c r="G83" s="10"/>
      <c r="H83" s="10"/>
      <c r="I83" s="10"/>
      <c r="J83" s="10">
        <v>259.58</v>
      </c>
      <c r="K83" s="10"/>
      <c r="L83" s="10"/>
      <c r="M83" s="10"/>
      <c r="N83" s="10">
        <v>299.04000000000002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idden="1" x14ac:dyDescent="0.25">
      <c r="B84" t="s">
        <v>162</v>
      </c>
      <c r="E84" s="10"/>
      <c r="F84" s="10"/>
      <c r="G84" s="10"/>
      <c r="H84" s="10"/>
      <c r="I84" s="10"/>
      <c r="J84" s="10">
        <v>422.2</v>
      </c>
      <c r="K84" s="10"/>
      <c r="L84" s="10"/>
      <c r="M84" s="10">
        <v>173.05</v>
      </c>
      <c r="N84" s="10">
        <v>64.77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idden="1" x14ac:dyDescent="0.25">
      <c r="B85" t="s">
        <v>163</v>
      </c>
      <c r="E85" s="10"/>
      <c r="F85" s="10">
        <v>100</v>
      </c>
      <c r="G85" s="10">
        <v>50.28</v>
      </c>
      <c r="H85" s="10"/>
      <c r="I85" s="10"/>
      <c r="J85" s="10"/>
      <c r="K85" s="10"/>
      <c r="L85" s="10"/>
      <c r="M85" s="10">
        <v>228.28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>
        <v>53046</v>
      </c>
      <c r="B86" t="s">
        <v>109</v>
      </c>
      <c r="C86">
        <v>1000</v>
      </c>
      <c r="E86" s="10">
        <v>1000</v>
      </c>
      <c r="F86" s="10">
        <f>F87+F88</f>
        <v>0</v>
      </c>
      <c r="G86" s="10">
        <v>2024.87</v>
      </c>
      <c r="H86" s="10">
        <f t="shared" ref="H86:Q86" si="9">H87+H88</f>
        <v>48.6</v>
      </c>
      <c r="I86" s="10">
        <f t="shared" si="9"/>
        <v>32.4</v>
      </c>
      <c r="J86" s="10">
        <f t="shared" si="9"/>
        <v>0</v>
      </c>
      <c r="K86" s="10">
        <f t="shared" si="9"/>
        <v>0</v>
      </c>
      <c r="L86" s="10">
        <f t="shared" si="9"/>
        <v>0</v>
      </c>
      <c r="M86" s="10">
        <f t="shared" si="9"/>
        <v>224.1</v>
      </c>
      <c r="N86" s="10">
        <f t="shared" si="9"/>
        <v>125.2</v>
      </c>
      <c r="O86" s="10">
        <f t="shared" si="9"/>
        <v>128.41</v>
      </c>
      <c r="P86" s="10">
        <f t="shared" si="9"/>
        <v>0</v>
      </c>
      <c r="Q86" s="10">
        <f t="shared" si="9"/>
        <v>0</v>
      </c>
      <c r="R86" s="10">
        <v>2024.87</v>
      </c>
      <c r="S86" s="10">
        <v>2000</v>
      </c>
      <c r="T86" s="10">
        <v>2000</v>
      </c>
      <c r="U86" s="10">
        <v>2000</v>
      </c>
      <c r="V86" s="10">
        <v>2000</v>
      </c>
      <c r="W86" s="10">
        <v>2000</v>
      </c>
      <c r="X86" s="10">
        <v>2000</v>
      </c>
      <c r="Y86" s="10">
        <v>2000</v>
      </c>
      <c r="Z86" s="10">
        <v>2000</v>
      </c>
    </row>
    <row r="87" spans="1:26" hidden="1" x14ac:dyDescent="0.25">
      <c r="B87" t="s">
        <v>164</v>
      </c>
      <c r="E87" s="10"/>
      <c r="F87" s="10"/>
      <c r="G87" s="10">
        <v>1466.16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idden="1" x14ac:dyDescent="0.25">
      <c r="B88" t="s">
        <v>165</v>
      </c>
      <c r="E88" s="10"/>
      <c r="F88" s="10"/>
      <c r="G88" s="10"/>
      <c r="H88" s="10">
        <v>48.6</v>
      </c>
      <c r="I88" s="10">
        <v>32.4</v>
      </c>
      <c r="J88" s="10"/>
      <c r="K88" s="10"/>
      <c r="L88" s="10"/>
      <c r="M88" s="10">
        <v>224.1</v>
      </c>
      <c r="N88" s="10">
        <v>125.2</v>
      </c>
      <c r="O88" s="10">
        <v>128.41</v>
      </c>
      <c r="P88" s="10"/>
      <c r="Q88" s="10"/>
      <c r="R88" s="10">
        <v>558.71</v>
      </c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>
        <v>53080</v>
      </c>
      <c r="B89" t="s">
        <v>166</v>
      </c>
      <c r="C89">
        <v>5000</v>
      </c>
      <c r="E89" s="10">
        <v>12500</v>
      </c>
      <c r="F89" s="10">
        <f t="shared" ref="F89:Q89" si="10">SUM(F90:F93)</f>
        <v>1710.3</v>
      </c>
      <c r="G89" s="10">
        <f t="shared" si="10"/>
        <v>4156.32</v>
      </c>
      <c r="H89" s="10">
        <f t="shared" si="10"/>
        <v>630</v>
      </c>
      <c r="I89" s="10">
        <f t="shared" si="10"/>
        <v>1065</v>
      </c>
      <c r="J89" s="10">
        <f t="shared" si="10"/>
        <v>1395.81</v>
      </c>
      <c r="K89" s="10">
        <f t="shared" si="10"/>
        <v>482.76</v>
      </c>
      <c r="L89" s="10">
        <f t="shared" si="10"/>
        <v>0</v>
      </c>
      <c r="M89" s="10">
        <f t="shared" si="10"/>
        <v>1592.8</v>
      </c>
      <c r="N89" s="10">
        <f t="shared" si="10"/>
        <v>489.76</v>
      </c>
      <c r="O89" s="10">
        <f t="shared" si="10"/>
        <v>491.98</v>
      </c>
      <c r="P89" s="10">
        <f t="shared" si="10"/>
        <v>0</v>
      </c>
      <c r="Q89" s="10">
        <f t="shared" si="10"/>
        <v>1131.3399999999999</v>
      </c>
      <c r="R89" s="10">
        <f>SUM(F89:Q89)</f>
        <v>13146.07</v>
      </c>
      <c r="S89" s="10">
        <v>15100</v>
      </c>
      <c r="T89" s="14">
        <v>13250</v>
      </c>
      <c r="U89" s="14">
        <v>13250</v>
      </c>
      <c r="V89" s="14">
        <v>13150</v>
      </c>
      <c r="W89" s="14">
        <v>13250</v>
      </c>
      <c r="X89" s="14">
        <v>13150</v>
      </c>
      <c r="Y89" s="14">
        <v>13150</v>
      </c>
      <c r="Z89" s="14">
        <v>13150</v>
      </c>
    </row>
    <row r="90" spans="1:26" hidden="1" x14ac:dyDescent="0.25">
      <c r="B90" t="s">
        <v>167</v>
      </c>
      <c r="E90" s="10"/>
      <c r="F90" s="10">
        <v>1710.3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idden="1" x14ac:dyDescent="0.25">
      <c r="B91" t="s">
        <v>168</v>
      </c>
      <c r="E91" s="10"/>
      <c r="F91" s="10"/>
      <c r="G91" s="10">
        <v>4156.32</v>
      </c>
      <c r="H91" s="10"/>
      <c r="I91" s="10"/>
      <c r="J91" s="10">
        <v>1395.81</v>
      </c>
      <c r="K91" s="10">
        <v>482.76</v>
      </c>
      <c r="L91" s="10"/>
      <c r="M91" s="10">
        <v>962.8</v>
      </c>
      <c r="N91" s="10">
        <v>489.76</v>
      </c>
      <c r="O91" s="10">
        <v>491.98</v>
      </c>
      <c r="P91" s="10"/>
      <c r="Q91" s="10">
        <v>501.34</v>
      </c>
      <c r="R91" s="10"/>
      <c r="S91" s="10"/>
      <c r="T91" s="10"/>
      <c r="U91" s="10"/>
      <c r="V91" s="10"/>
      <c r="W91" s="10"/>
      <c r="X91" s="10"/>
      <c r="Y91" s="10"/>
      <c r="Z91" s="10"/>
    </row>
    <row r="92" spans="1:26" hidden="1" x14ac:dyDescent="0.25">
      <c r="B92" t="s">
        <v>169</v>
      </c>
      <c r="E92" s="10"/>
      <c r="F92" s="10"/>
      <c r="G92" s="10"/>
      <c r="H92" s="10">
        <v>630</v>
      </c>
      <c r="I92" s="10"/>
      <c r="J92" s="10"/>
      <c r="K92" s="10"/>
      <c r="L92" s="10"/>
      <c r="M92" s="10">
        <v>630</v>
      </c>
      <c r="N92" s="10"/>
      <c r="O92" s="10"/>
      <c r="P92" s="10"/>
      <c r="Q92" s="10">
        <v>630</v>
      </c>
      <c r="R92" s="10"/>
      <c r="S92" s="10"/>
      <c r="T92" s="10"/>
      <c r="U92" s="10"/>
      <c r="V92" s="10"/>
      <c r="W92" s="10"/>
      <c r="X92" s="10"/>
      <c r="Y92" s="10"/>
      <c r="Z92" s="10"/>
    </row>
    <row r="93" spans="1:26" hidden="1" x14ac:dyDescent="0.25">
      <c r="B93" t="s">
        <v>170</v>
      </c>
      <c r="E93" s="10"/>
      <c r="F93" s="10"/>
      <c r="G93" s="10"/>
      <c r="H93" s="10"/>
      <c r="I93" s="10">
        <v>1065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>
        <v>53110</v>
      </c>
      <c r="B94" t="s">
        <v>171</v>
      </c>
      <c r="C94">
        <v>5000</v>
      </c>
      <c r="E94" s="10">
        <v>2000</v>
      </c>
      <c r="F94" s="10">
        <f>SUM(F95:F97)</f>
        <v>0</v>
      </c>
      <c r="G94" s="10">
        <f t="shared" ref="G94:Q94" si="11">SUM(G95:G97)</f>
        <v>0</v>
      </c>
      <c r="H94" s="10">
        <f t="shared" si="11"/>
        <v>0</v>
      </c>
      <c r="I94" s="10">
        <f t="shared" si="11"/>
        <v>0</v>
      </c>
      <c r="J94" s="10">
        <f t="shared" si="11"/>
        <v>0</v>
      </c>
      <c r="K94" s="10">
        <f t="shared" si="11"/>
        <v>0</v>
      </c>
      <c r="L94" s="10">
        <f t="shared" si="11"/>
        <v>0</v>
      </c>
      <c r="M94" s="10">
        <f t="shared" si="11"/>
        <v>0</v>
      </c>
      <c r="N94" s="10">
        <f t="shared" si="11"/>
        <v>492.22</v>
      </c>
      <c r="O94" s="10">
        <f t="shared" si="11"/>
        <v>0</v>
      </c>
      <c r="P94" s="10">
        <f t="shared" si="11"/>
        <v>0</v>
      </c>
      <c r="Q94" s="10">
        <f t="shared" si="11"/>
        <v>938.26</v>
      </c>
      <c r="R94" s="10">
        <f>SUM(F94:Q94)</f>
        <v>1430.48</v>
      </c>
      <c r="S94" s="10">
        <v>2000</v>
      </c>
      <c r="T94" s="10">
        <v>1500</v>
      </c>
      <c r="U94" s="10">
        <v>1500</v>
      </c>
      <c r="V94" s="10">
        <v>1500</v>
      </c>
      <c r="W94" s="10">
        <v>1500</v>
      </c>
      <c r="X94" s="10">
        <v>1500</v>
      </c>
      <c r="Y94" s="10">
        <v>1500</v>
      </c>
      <c r="Z94" s="10">
        <v>1500</v>
      </c>
    </row>
    <row r="95" spans="1:26" hidden="1" x14ac:dyDescent="0.25">
      <c r="B95" t="s">
        <v>172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250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idden="1" x14ac:dyDescent="0.25">
      <c r="B96" t="s">
        <v>173</v>
      </c>
      <c r="E96" s="10"/>
      <c r="F96" s="10"/>
      <c r="G96" s="10"/>
      <c r="H96" s="10"/>
      <c r="I96" s="10"/>
      <c r="J96" s="10"/>
      <c r="K96" s="10"/>
      <c r="L96" s="10"/>
      <c r="M96" s="10"/>
      <c r="N96" s="10">
        <v>242.22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idden="1" x14ac:dyDescent="0.25">
      <c r="B97" t="s">
        <v>113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>
        <v>938.26</v>
      </c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>
        <v>53190</v>
      </c>
      <c r="B98" t="s">
        <v>174</v>
      </c>
      <c r="C98">
        <v>25000</v>
      </c>
      <c r="E98" s="10">
        <v>25000</v>
      </c>
      <c r="F98" s="10">
        <v>5092.54</v>
      </c>
      <c r="G98" s="10">
        <v>3764.95</v>
      </c>
      <c r="H98" s="10">
        <v>2161.13</v>
      </c>
      <c r="I98" s="10">
        <v>1646.29</v>
      </c>
      <c r="J98" s="10">
        <v>2047.07</v>
      </c>
      <c r="K98" s="10">
        <v>1970.97</v>
      </c>
      <c r="L98" s="10">
        <v>1902.16</v>
      </c>
      <c r="M98" s="10">
        <v>2415.38</v>
      </c>
      <c r="N98" s="10">
        <v>2079.1999999999998</v>
      </c>
      <c r="O98" s="10">
        <v>2494.29</v>
      </c>
      <c r="P98" s="10">
        <v>2742.38</v>
      </c>
      <c r="Q98" s="10">
        <v>2655.15</v>
      </c>
      <c r="R98" s="10">
        <f>SUM(F98:Q98)</f>
        <v>30971.510000000006</v>
      </c>
      <c r="S98" s="10">
        <v>35000</v>
      </c>
      <c r="T98" s="10">
        <v>35000</v>
      </c>
      <c r="U98" s="10">
        <v>35000</v>
      </c>
      <c r="V98" s="10">
        <v>35000</v>
      </c>
      <c r="W98" s="10">
        <v>35000</v>
      </c>
      <c r="X98" s="10">
        <v>35000</v>
      </c>
      <c r="Y98" s="10">
        <v>35000</v>
      </c>
      <c r="Z98" s="10">
        <v>35000</v>
      </c>
    </row>
    <row r="99" spans="1:26" x14ac:dyDescent="0.25">
      <c r="A99">
        <v>53240</v>
      </c>
      <c r="B99" t="s">
        <v>175</v>
      </c>
      <c r="C99">
        <v>1500</v>
      </c>
      <c r="E99" s="10">
        <v>500</v>
      </c>
      <c r="F99" s="10"/>
      <c r="G99" s="10"/>
      <c r="H99" s="10">
        <v>20</v>
      </c>
      <c r="I99" s="10"/>
      <c r="J99" s="10">
        <v>70</v>
      </c>
      <c r="K99" s="10"/>
      <c r="L99" s="10"/>
      <c r="M99" s="10">
        <v>10</v>
      </c>
      <c r="N99" s="10"/>
      <c r="O99" s="10"/>
      <c r="P99" s="10"/>
      <c r="Q99" s="10">
        <v>35</v>
      </c>
      <c r="R99" s="10">
        <f>SUM(F99:Q99)</f>
        <v>135</v>
      </c>
      <c r="S99" s="10">
        <v>300</v>
      </c>
      <c r="T99" s="10">
        <v>300</v>
      </c>
      <c r="U99" s="10">
        <v>300</v>
      </c>
      <c r="V99" s="10">
        <v>300</v>
      </c>
      <c r="W99" s="10">
        <v>300</v>
      </c>
      <c r="X99" s="10">
        <v>300</v>
      </c>
      <c r="Y99" s="10">
        <v>300</v>
      </c>
      <c r="Z99" s="10">
        <v>300</v>
      </c>
    </row>
    <row r="100" spans="1:26" x14ac:dyDescent="0.25">
      <c r="A100">
        <v>53250</v>
      </c>
      <c r="B100" t="s">
        <v>176</v>
      </c>
      <c r="C100">
        <v>1000</v>
      </c>
      <c r="E100" s="10">
        <v>1000</v>
      </c>
      <c r="F100" s="10"/>
      <c r="G100" s="10"/>
      <c r="H100" s="10"/>
      <c r="I100" s="10"/>
      <c r="J100" s="10">
        <v>400</v>
      </c>
      <c r="K100" s="10"/>
      <c r="L100" s="10"/>
      <c r="M100" s="10"/>
      <c r="N100" s="10"/>
      <c r="O100" s="10"/>
      <c r="P100" s="10"/>
      <c r="Q100" s="10"/>
      <c r="R100" s="10">
        <f t="shared" ref="R100:R105" si="12">SUM(F100:Q100)</f>
        <v>400</v>
      </c>
      <c r="S100" s="10">
        <v>500</v>
      </c>
      <c r="T100" s="10">
        <v>500</v>
      </c>
      <c r="U100" s="10">
        <v>500</v>
      </c>
      <c r="V100" s="10">
        <v>500</v>
      </c>
      <c r="W100" s="10">
        <v>500</v>
      </c>
      <c r="X100" s="10">
        <v>500</v>
      </c>
      <c r="Y100" s="10">
        <v>500</v>
      </c>
      <c r="Z100" s="10">
        <v>500</v>
      </c>
    </row>
    <row r="101" spans="1:26" x14ac:dyDescent="0.25">
      <c r="A101">
        <v>53300</v>
      </c>
      <c r="B101" t="s">
        <v>177</v>
      </c>
      <c r="C101">
        <v>20000</v>
      </c>
      <c r="E101" s="10">
        <v>20000</v>
      </c>
      <c r="F101" s="10">
        <f>SUM(F102:F103)</f>
        <v>0</v>
      </c>
      <c r="G101" s="10">
        <f t="shared" ref="G101:P101" si="13">SUM(G102:G103)</f>
        <v>745</v>
      </c>
      <c r="H101" s="10">
        <f t="shared" si="13"/>
        <v>615</v>
      </c>
      <c r="I101" s="10">
        <f t="shared" si="13"/>
        <v>0</v>
      </c>
      <c r="J101" s="10">
        <f t="shared" si="13"/>
        <v>0</v>
      </c>
      <c r="K101" s="10">
        <f t="shared" si="13"/>
        <v>0</v>
      </c>
      <c r="L101" s="10">
        <f t="shared" si="13"/>
        <v>0</v>
      </c>
      <c r="M101" s="10">
        <f t="shared" si="13"/>
        <v>251</v>
      </c>
      <c r="N101" s="10">
        <f t="shared" si="13"/>
        <v>0</v>
      </c>
      <c r="O101" s="10">
        <f t="shared" si="13"/>
        <v>0</v>
      </c>
      <c r="P101" s="10">
        <f t="shared" si="13"/>
        <v>0</v>
      </c>
      <c r="Q101" s="10">
        <f>SUM(Q102:Q103:Q104)</f>
        <v>20000</v>
      </c>
      <c r="R101" s="10">
        <f>SUM(F101:Q101)</f>
        <v>21611</v>
      </c>
      <c r="S101" s="10">
        <v>20000</v>
      </c>
      <c r="T101" s="10">
        <v>20000</v>
      </c>
      <c r="U101" s="10">
        <v>20000</v>
      </c>
      <c r="V101" s="10">
        <v>20000</v>
      </c>
      <c r="W101" s="10">
        <v>20000</v>
      </c>
      <c r="X101" s="10">
        <v>20000</v>
      </c>
      <c r="Y101" s="10">
        <v>20000</v>
      </c>
      <c r="Z101" s="10">
        <v>20000</v>
      </c>
    </row>
    <row r="102" spans="1:26" hidden="1" x14ac:dyDescent="0.25">
      <c r="B102" t="s">
        <v>178</v>
      </c>
      <c r="E102" s="10"/>
      <c r="F102" s="10"/>
      <c r="G102" s="10">
        <v>745</v>
      </c>
      <c r="H102" s="10">
        <v>615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idden="1" x14ac:dyDescent="0.25">
      <c r="B103" t="s">
        <v>179</v>
      </c>
      <c r="E103" s="10"/>
      <c r="F103" s="10"/>
      <c r="G103" s="10"/>
      <c r="H103" s="10"/>
      <c r="I103" s="10"/>
      <c r="J103" s="10"/>
      <c r="K103" s="10"/>
      <c r="L103" s="10"/>
      <c r="M103" s="10">
        <v>251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idden="1" x14ac:dyDescent="0.25">
      <c r="B104" t="s">
        <v>180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v>20000</v>
      </c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idden="1" x14ac:dyDescent="0.25">
      <c r="B105" t="s">
        <v>181</v>
      </c>
      <c r="E105" s="10"/>
      <c r="F105" s="10">
        <v>13188.38</v>
      </c>
      <c r="G105" s="10"/>
      <c r="H105" s="10">
        <v>3687.98</v>
      </c>
      <c r="I105" s="10"/>
      <c r="J105" s="10">
        <v>2690.82</v>
      </c>
      <c r="K105" s="10"/>
      <c r="L105" s="10"/>
      <c r="M105" s="10"/>
      <c r="N105" s="10"/>
      <c r="O105" s="10"/>
      <c r="P105" s="10"/>
      <c r="Q105" s="10">
        <v>7519.79</v>
      </c>
      <c r="R105" s="10">
        <f t="shared" si="12"/>
        <v>27086.97</v>
      </c>
      <c r="S105" s="10">
        <v>37000</v>
      </c>
      <c r="T105" s="10">
        <v>37000</v>
      </c>
      <c r="U105" s="10">
        <v>37000</v>
      </c>
      <c r="V105" s="10">
        <v>37000</v>
      </c>
      <c r="W105" s="10">
        <v>37000</v>
      </c>
      <c r="X105" s="10">
        <v>37000</v>
      </c>
      <c r="Y105" s="10">
        <v>37000</v>
      </c>
      <c r="Z105" s="10">
        <v>37000</v>
      </c>
    </row>
    <row r="106" spans="1:26" hidden="1" x14ac:dyDescent="0.25">
      <c r="B106" t="s">
        <v>182</v>
      </c>
      <c r="E106" s="10">
        <f>SUM(E107:E109)</f>
        <v>0</v>
      </c>
      <c r="F106" s="10">
        <f t="shared" ref="F106:Q106" si="14">SUM(F107:F109)</f>
        <v>1340.4</v>
      </c>
      <c r="G106" s="10">
        <f t="shared" si="14"/>
        <v>0</v>
      </c>
      <c r="H106" s="10">
        <f t="shared" si="14"/>
        <v>0</v>
      </c>
      <c r="I106" s="10">
        <f t="shared" si="14"/>
        <v>670.2</v>
      </c>
      <c r="J106" s="10">
        <f t="shared" si="14"/>
        <v>155.86000000000001</v>
      </c>
      <c r="K106" s="10">
        <f t="shared" si="14"/>
        <v>100</v>
      </c>
      <c r="L106" s="10">
        <f t="shared" si="14"/>
        <v>0</v>
      </c>
      <c r="M106" s="10">
        <f t="shared" si="14"/>
        <v>65.650000000000006</v>
      </c>
      <c r="N106" s="10">
        <f t="shared" si="14"/>
        <v>367</v>
      </c>
      <c r="O106" s="10">
        <f t="shared" si="14"/>
        <v>0</v>
      </c>
      <c r="P106" s="10">
        <f t="shared" si="14"/>
        <v>0</v>
      </c>
      <c r="Q106" s="10">
        <f t="shared" si="14"/>
        <v>0</v>
      </c>
      <c r="R106" s="10">
        <f>SUM(E106:Q106)</f>
        <v>2699.11</v>
      </c>
      <c r="S106" s="10">
        <v>2700</v>
      </c>
      <c r="T106" s="10">
        <v>2700</v>
      </c>
      <c r="U106" s="10">
        <v>2700</v>
      </c>
      <c r="V106" s="10">
        <v>2700</v>
      </c>
      <c r="W106" s="10">
        <v>2700</v>
      </c>
      <c r="X106" s="10">
        <v>2700</v>
      </c>
      <c r="Y106" s="10">
        <v>2700</v>
      </c>
      <c r="Z106" s="10">
        <v>2700</v>
      </c>
    </row>
    <row r="107" spans="1:26" hidden="1" x14ac:dyDescent="0.25">
      <c r="B107" t="s">
        <v>183</v>
      </c>
      <c r="E107" s="10"/>
      <c r="F107" s="10"/>
      <c r="G107" s="10"/>
      <c r="H107" s="10"/>
      <c r="I107" s="10"/>
      <c r="J107" s="10">
        <v>155.86000000000001</v>
      </c>
      <c r="K107" s="10"/>
      <c r="L107" s="10"/>
      <c r="M107" s="10">
        <v>65.650000000000006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idden="1" x14ac:dyDescent="0.25">
      <c r="B108" t="s">
        <v>184</v>
      </c>
      <c r="E108" s="10"/>
      <c r="F108" s="10">
        <v>1340.4</v>
      </c>
      <c r="G108" s="10"/>
      <c r="H108" s="10"/>
      <c r="I108" s="10">
        <v>670.2</v>
      </c>
      <c r="J108" s="10"/>
      <c r="K108" s="10"/>
      <c r="L108" s="10"/>
      <c r="M108" s="10"/>
      <c r="N108" s="10">
        <v>367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idden="1" x14ac:dyDescent="0.25">
      <c r="B109" t="s">
        <v>185</v>
      </c>
      <c r="E109" s="10"/>
      <c r="F109" s="10"/>
      <c r="G109" s="10"/>
      <c r="H109" s="10"/>
      <c r="I109" s="10"/>
      <c r="J109" s="10"/>
      <c r="K109" s="10">
        <v>100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idden="1" x14ac:dyDescent="0.25">
      <c r="B110" t="s">
        <v>186</v>
      </c>
      <c r="E110" s="10"/>
      <c r="F110" s="10">
        <f>SUM(F111:F112)</f>
        <v>0</v>
      </c>
      <c r="G110" s="10">
        <f t="shared" ref="G110:Q110" si="15">SUM(G111:G112)</f>
        <v>0</v>
      </c>
      <c r="H110" s="10">
        <f t="shared" si="15"/>
        <v>441</v>
      </c>
      <c r="I110" s="10">
        <f t="shared" si="15"/>
        <v>0</v>
      </c>
      <c r="J110" s="10">
        <f t="shared" si="15"/>
        <v>387.5</v>
      </c>
      <c r="K110" s="10">
        <f t="shared" si="15"/>
        <v>0</v>
      </c>
      <c r="L110" s="10">
        <f t="shared" si="15"/>
        <v>0</v>
      </c>
      <c r="M110" s="10">
        <f t="shared" si="15"/>
        <v>0</v>
      </c>
      <c r="N110" s="10">
        <f t="shared" si="15"/>
        <v>0</v>
      </c>
      <c r="O110" s="10">
        <f t="shared" si="15"/>
        <v>0</v>
      </c>
      <c r="P110" s="10">
        <f t="shared" si="15"/>
        <v>0</v>
      </c>
      <c r="Q110" s="10">
        <f t="shared" si="15"/>
        <v>0</v>
      </c>
      <c r="R110" s="10">
        <f>SUM(F110:Q110)</f>
        <v>828.5</v>
      </c>
      <c r="S110" s="10">
        <v>1000</v>
      </c>
      <c r="T110" s="10">
        <v>900</v>
      </c>
      <c r="U110" s="10">
        <v>900</v>
      </c>
      <c r="V110" s="10">
        <v>900</v>
      </c>
      <c r="W110" s="10">
        <v>900</v>
      </c>
      <c r="X110" s="10">
        <v>900</v>
      </c>
      <c r="Y110" s="10">
        <v>900</v>
      </c>
      <c r="Z110" s="10">
        <v>900</v>
      </c>
    </row>
    <row r="111" spans="1:26" hidden="1" x14ac:dyDescent="0.25">
      <c r="B111" t="s">
        <v>187</v>
      </c>
      <c r="E111" s="10"/>
      <c r="F111" s="10"/>
      <c r="G111" s="10"/>
      <c r="H111" s="10">
        <v>220.5</v>
      </c>
      <c r="I111" s="10"/>
      <c r="J111" s="10">
        <v>221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6" hidden="1" x14ac:dyDescent="0.25">
      <c r="B112" t="s">
        <v>188</v>
      </c>
      <c r="E112" s="10"/>
      <c r="F112" s="10"/>
      <c r="G112" s="10"/>
      <c r="H112" s="10">
        <v>220.5</v>
      </c>
      <c r="I112" s="10"/>
      <c r="J112" s="10">
        <v>166.5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6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6" ht="15.75" thickBot="1" x14ac:dyDescent="0.3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6" ht="15.75" thickTop="1" x14ac:dyDescent="0.25">
      <c r="A115">
        <v>53000</v>
      </c>
      <c r="B115" t="s">
        <v>28</v>
      </c>
      <c r="C115" s="6">
        <v>329776</v>
      </c>
      <c r="E115" s="17">
        <f>SUM(E70:E101)</f>
        <v>427300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7">
        <f>R70+R71+R72+R73+R74+R75+R76+R77+R78+R86+R89+R94+R98+R99+R100+R101+R105</f>
        <v>479913.05000000005</v>
      </c>
      <c r="S115" s="17">
        <f>S70+S71+S72+S73+S74+S75+S76+S77+S78+S86+S89+S94+S98+S99+S100+S101+S105</f>
        <v>538700</v>
      </c>
      <c r="T115" s="17">
        <f>SUM(T70:T114)</f>
        <v>530775.21</v>
      </c>
      <c r="U115" s="17">
        <f t="shared" ref="U115:Z115" si="16">SUM(U70:U114)</f>
        <v>677325</v>
      </c>
      <c r="V115" s="17">
        <f t="shared" si="16"/>
        <v>491745.1</v>
      </c>
      <c r="W115" s="17">
        <f t="shared" si="16"/>
        <v>614089.5</v>
      </c>
      <c r="X115" s="17">
        <f t="shared" si="16"/>
        <v>508683.66</v>
      </c>
      <c r="Y115" s="17">
        <f t="shared" si="16"/>
        <v>525656.21</v>
      </c>
      <c r="Z115" s="17">
        <f t="shared" si="16"/>
        <v>542627.4</v>
      </c>
    </row>
    <row r="116" spans="1:26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6" x14ac:dyDescent="0.25">
      <c r="E117" s="9" t="s">
        <v>2</v>
      </c>
      <c r="F117" s="9" t="s">
        <v>3</v>
      </c>
      <c r="G117" s="9" t="s">
        <v>4</v>
      </c>
      <c r="H117" s="9" t="s">
        <v>5</v>
      </c>
      <c r="I117" s="9" t="s">
        <v>6</v>
      </c>
      <c r="J117" s="9" t="s">
        <v>7</v>
      </c>
      <c r="K117" s="9" t="s">
        <v>77</v>
      </c>
      <c r="L117" s="9" t="s">
        <v>78</v>
      </c>
      <c r="M117" s="9" t="s">
        <v>79</v>
      </c>
      <c r="N117" s="9" t="s">
        <v>11</v>
      </c>
      <c r="O117" s="9" t="s">
        <v>12</v>
      </c>
      <c r="P117" s="9" t="s">
        <v>13</v>
      </c>
      <c r="Q117" s="9" t="s">
        <v>14</v>
      </c>
      <c r="R117" s="9" t="s">
        <v>80</v>
      </c>
      <c r="S117" s="9" t="s">
        <v>81</v>
      </c>
      <c r="T117" s="9" t="s">
        <v>189</v>
      </c>
      <c r="U117" s="10" t="s">
        <v>190</v>
      </c>
      <c r="V117" s="10" t="s">
        <v>83</v>
      </c>
      <c r="W117" s="10" t="s">
        <v>191</v>
      </c>
      <c r="X117" s="9" t="s">
        <v>85</v>
      </c>
      <c r="Y117" s="9" t="s">
        <v>140</v>
      </c>
      <c r="Z117" s="9" t="s">
        <v>141</v>
      </c>
    </row>
    <row r="118" spans="1:26" ht="15.75" thickBot="1" x14ac:dyDescent="0.3">
      <c r="A118" s="5">
        <v>54000</v>
      </c>
      <c r="B118" s="5" t="s">
        <v>192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6" ht="15.75" thickTop="1" x14ac:dyDescent="0.25">
      <c r="B119" t="s">
        <v>193</v>
      </c>
      <c r="C119">
        <v>1000</v>
      </c>
      <c r="E119" s="10">
        <v>1000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>
        <v>0</v>
      </c>
      <c r="T119" s="10">
        <v>0</v>
      </c>
      <c r="U119" s="10"/>
      <c r="V119" s="10"/>
      <c r="W119" s="10"/>
    </row>
    <row r="120" spans="1:26" x14ac:dyDescent="0.25">
      <c r="A120">
        <v>54150</v>
      </c>
      <c r="B120" t="s">
        <v>92</v>
      </c>
      <c r="C120">
        <v>140000</v>
      </c>
      <c r="E120" s="10">
        <v>130000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>
        <v>111917.29</v>
      </c>
      <c r="R120" s="10">
        <v>111917.29</v>
      </c>
      <c r="S120" s="10">
        <v>96928</v>
      </c>
      <c r="T120" s="10">
        <v>96928</v>
      </c>
      <c r="U120" s="10">
        <v>132080</v>
      </c>
      <c r="V120" s="10">
        <v>108160</v>
      </c>
      <c r="W120" s="18">
        <v>132080</v>
      </c>
      <c r="X120" s="10">
        <f>(V120*0.05)+V120</f>
        <v>113568</v>
      </c>
      <c r="Y120" s="10">
        <v>118976.5</v>
      </c>
      <c r="Z120" s="10">
        <v>120078</v>
      </c>
    </row>
    <row r="121" spans="1:26" x14ac:dyDescent="0.25">
      <c r="A121">
        <v>54120</v>
      </c>
      <c r="B121" t="s">
        <v>152</v>
      </c>
      <c r="C121">
        <v>25000</v>
      </c>
      <c r="E121" s="10">
        <v>31500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3">
        <v>2380.5</v>
      </c>
      <c r="R121" s="10">
        <v>25694.52</v>
      </c>
      <c r="S121" s="10">
        <v>30000</v>
      </c>
      <c r="T121" s="10">
        <v>30000</v>
      </c>
      <c r="U121" s="10">
        <v>30000</v>
      </c>
      <c r="V121" s="10">
        <v>37152.120000000003</v>
      </c>
      <c r="W121" s="10">
        <v>37152.120000000003</v>
      </c>
      <c r="X121" s="10">
        <v>37152.120000000003</v>
      </c>
      <c r="Y121" s="10">
        <v>37152.120000000003</v>
      </c>
      <c r="Z121" s="10">
        <v>37152.120000000003</v>
      </c>
    </row>
    <row r="122" spans="1:26" x14ac:dyDescent="0.25">
      <c r="A122">
        <v>54110</v>
      </c>
      <c r="B122" t="s">
        <v>153</v>
      </c>
      <c r="E122" s="10"/>
      <c r="F122" s="10">
        <v>2307.13</v>
      </c>
      <c r="G122" s="10"/>
      <c r="H122" s="10"/>
      <c r="I122" s="10">
        <v>2417.39</v>
      </c>
      <c r="J122" s="10"/>
      <c r="K122" s="10"/>
      <c r="L122" s="10">
        <v>2506.3000000000002</v>
      </c>
      <c r="M122" s="10"/>
      <c r="N122" s="10"/>
      <c r="O122" s="10">
        <v>2880.92</v>
      </c>
      <c r="P122" s="10"/>
      <c r="Q122" s="10"/>
      <c r="R122" s="10">
        <f>SUM(F122:Q122)</f>
        <v>10111.740000000002</v>
      </c>
      <c r="S122" s="10">
        <v>20775</v>
      </c>
      <c r="T122" s="10">
        <v>20775</v>
      </c>
      <c r="U122" s="10">
        <v>25625</v>
      </c>
      <c r="V122" s="10">
        <v>19379.62</v>
      </c>
      <c r="W122" s="18">
        <v>25625</v>
      </c>
      <c r="X122" s="10">
        <v>20348.59</v>
      </c>
      <c r="Y122" s="10">
        <v>21317.57</v>
      </c>
      <c r="Z122" s="10">
        <v>22266.55</v>
      </c>
    </row>
    <row r="123" spans="1:26" x14ac:dyDescent="0.25">
      <c r="A123">
        <v>54160</v>
      </c>
      <c r="B123" t="s">
        <v>93</v>
      </c>
      <c r="C123">
        <v>10000</v>
      </c>
      <c r="E123" s="10">
        <v>9950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>
        <v>9755.07</v>
      </c>
      <c r="R123" s="10">
        <v>8561.67</v>
      </c>
      <c r="S123" s="10">
        <v>7415</v>
      </c>
      <c r="T123" s="10">
        <v>7415</v>
      </c>
      <c r="U123" s="10">
        <v>10200</v>
      </c>
      <c r="V123" s="10">
        <f>V120*7.65%</f>
        <v>8274.24</v>
      </c>
      <c r="W123" s="10">
        <f t="shared" ref="W123:Z123" si="17">W120*7.65%</f>
        <v>10104.119999999999</v>
      </c>
      <c r="X123" s="10">
        <f t="shared" si="17"/>
        <v>8687.9519999999993</v>
      </c>
      <c r="Y123" s="10">
        <f t="shared" si="17"/>
        <v>9101.7022500000003</v>
      </c>
      <c r="Z123" s="10">
        <f t="shared" si="17"/>
        <v>9185.9670000000006</v>
      </c>
    </row>
    <row r="124" spans="1:26" x14ac:dyDescent="0.25">
      <c r="A124">
        <v>54141</v>
      </c>
      <c r="B124" t="s">
        <v>96</v>
      </c>
      <c r="C124">
        <v>3000</v>
      </c>
      <c r="E124" s="10">
        <v>6700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>
        <v>6700</v>
      </c>
      <c r="S124" s="10">
        <v>7000</v>
      </c>
      <c r="T124" s="10">
        <v>7000</v>
      </c>
      <c r="U124" s="10">
        <v>7500</v>
      </c>
      <c r="V124" s="10">
        <v>7250</v>
      </c>
      <c r="W124" s="18">
        <v>7500</v>
      </c>
      <c r="X124" s="10">
        <v>7400</v>
      </c>
      <c r="Y124" s="10">
        <v>7500</v>
      </c>
      <c r="Z124" s="10">
        <v>7750</v>
      </c>
    </row>
    <row r="125" spans="1:26" x14ac:dyDescent="0.25">
      <c r="A125">
        <v>54010</v>
      </c>
      <c r="B125" t="s">
        <v>194</v>
      </c>
      <c r="C125">
        <v>36000</v>
      </c>
      <c r="E125" s="10">
        <v>20000</v>
      </c>
      <c r="F125" s="10">
        <v>917.45</v>
      </c>
      <c r="G125" s="10">
        <v>1147.7</v>
      </c>
      <c r="H125" s="10">
        <v>765.62</v>
      </c>
      <c r="I125" s="10">
        <v>898.32</v>
      </c>
      <c r="J125" s="10">
        <v>909.02</v>
      </c>
      <c r="K125" s="10">
        <v>1477.78</v>
      </c>
      <c r="L125" s="10">
        <v>627.57000000000005</v>
      </c>
      <c r="M125" s="10">
        <v>1098.23</v>
      </c>
      <c r="N125" s="10">
        <v>909.32</v>
      </c>
      <c r="O125" s="10">
        <v>666.7</v>
      </c>
      <c r="P125" s="10">
        <v>757.67</v>
      </c>
      <c r="Q125" s="10">
        <v>808.35</v>
      </c>
      <c r="R125" s="10">
        <f>SUM(F125:Q125)</f>
        <v>10983.730000000001</v>
      </c>
      <c r="S125" s="10">
        <v>12000</v>
      </c>
      <c r="T125" s="10">
        <v>12000</v>
      </c>
      <c r="U125" s="10">
        <v>12000</v>
      </c>
      <c r="V125" s="10">
        <v>12000</v>
      </c>
      <c r="W125" s="10">
        <v>12000</v>
      </c>
      <c r="X125" s="10">
        <v>12000</v>
      </c>
      <c r="Y125" s="10">
        <v>12000</v>
      </c>
      <c r="Z125" s="10">
        <v>12000</v>
      </c>
    </row>
    <row r="126" spans="1:26" x14ac:dyDescent="0.25">
      <c r="B126" t="s">
        <v>195</v>
      </c>
      <c r="E126" s="10"/>
      <c r="F126" s="10"/>
      <c r="G126" s="10"/>
      <c r="H126" s="10">
        <v>801.17</v>
      </c>
      <c r="I126" s="10"/>
      <c r="J126" s="10">
        <v>3411.93</v>
      </c>
      <c r="K126" s="10"/>
      <c r="L126" s="10"/>
      <c r="M126" s="10">
        <v>1986.58</v>
      </c>
      <c r="N126" s="10">
        <v>2191.2800000000002</v>
      </c>
      <c r="O126" s="10">
        <v>829.28</v>
      </c>
      <c r="P126" s="10">
        <v>512.97</v>
      </c>
      <c r="Q126" s="10"/>
      <c r="R126" s="10">
        <f>SUM(F126:Q126)</f>
        <v>9733.2099999999991</v>
      </c>
      <c r="S126" s="10">
        <v>10000</v>
      </c>
      <c r="T126" s="10">
        <v>10000</v>
      </c>
      <c r="U126" s="10">
        <v>10000</v>
      </c>
      <c r="V126" s="10">
        <v>10000</v>
      </c>
      <c r="W126" s="10">
        <v>10000</v>
      </c>
      <c r="X126" s="10">
        <v>10000</v>
      </c>
      <c r="Y126" s="10">
        <v>10000</v>
      </c>
      <c r="Z126" s="10">
        <v>10000</v>
      </c>
    </row>
    <row r="127" spans="1:26" x14ac:dyDescent="0.25">
      <c r="A127">
        <v>54040</v>
      </c>
      <c r="B127" t="s">
        <v>196</v>
      </c>
      <c r="C127">
        <v>1500</v>
      </c>
      <c r="E127" s="10">
        <v>300</v>
      </c>
      <c r="F127" s="10">
        <f>SUM(F128:F131)</f>
        <v>450.74</v>
      </c>
      <c r="G127" s="10">
        <f t="shared" ref="G127:P127" si="18">SUM(G128:G131)</f>
        <v>689.56999999999994</v>
      </c>
      <c r="H127" s="10">
        <f t="shared" si="18"/>
        <v>183.59</v>
      </c>
      <c r="I127" s="10">
        <f t="shared" si="18"/>
        <v>878.74</v>
      </c>
      <c r="J127" s="10">
        <f t="shared" si="18"/>
        <v>2423</v>
      </c>
      <c r="K127" s="10">
        <f t="shared" si="18"/>
        <v>1785.1399999999999</v>
      </c>
      <c r="L127" s="10">
        <f t="shared" si="18"/>
        <v>820</v>
      </c>
      <c r="M127" s="10">
        <f t="shared" si="18"/>
        <v>690.38</v>
      </c>
      <c r="N127" s="10">
        <f t="shared" si="18"/>
        <v>0</v>
      </c>
      <c r="O127" s="10">
        <f t="shared" si="18"/>
        <v>316.02</v>
      </c>
      <c r="P127" s="10">
        <f t="shared" si="18"/>
        <v>67.75</v>
      </c>
      <c r="Q127" s="10">
        <f>SUM(Q128:Q131)</f>
        <v>0</v>
      </c>
      <c r="R127" s="10">
        <f>SUM(F127:Q127)</f>
        <v>8304.9299999999985</v>
      </c>
      <c r="S127" s="10">
        <v>9000</v>
      </c>
      <c r="T127" s="10">
        <v>9000</v>
      </c>
      <c r="U127" s="10">
        <v>9000</v>
      </c>
      <c r="V127" s="10">
        <v>8325</v>
      </c>
      <c r="W127" s="10">
        <v>9000</v>
      </c>
      <c r="X127" s="10">
        <v>8325</v>
      </c>
      <c r="Y127" s="10">
        <v>8325</v>
      </c>
      <c r="Z127" s="10">
        <v>8325</v>
      </c>
    </row>
    <row r="128" spans="1:26" hidden="1" x14ac:dyDescent="0.25">
      <c r="B128" t="s">
        <v>197</v>
      </c>
      <c r="E128" s="10"/>
      <c r="F128" s="10">
        <v>212.85</v>
      </c>
      <c r="G128" s="10"/>
      <c r="H128" s="10"/>
      <c r="I128" s="10">
        <v>198.34</v>
      </c>
      <c r="J128" s="10"/>
      <c r="K128" s="10"/>
      <c r="L128" s="10"/>
      <c r="M128" s="10">
        <v>230.38</v>
      </c>
      <c r="N128" s="10"/>
      <c r="O128" s="10"/>
      <c r="P128" s="10">
        <v>67.75</v>
      </c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idden="1" x14ac:dyDescent="0.25">
      <c r="B129" t="s">
        <v>198</v>
      </c>
      <c r="E129" s="10"/>
      <c r="F129" s="10"/>
      <c r="G129" s="10">
        <v>351.02</v>
      </c>
      <c r="H129" s="10">
        <v>183.59</v>
      </c>
      <c r="I129" s="10">
        <v>680.4</v>
      </c>
      <c r="J129" s="10">
        <v>108</v>
      </c>
      <c r="K129" s="10">
        <v>635.14</v>
      </c>
      <c r="L129" s="10"/>
      <c r="M129" s="10"/>
      <c r="N129" s="10"/>
      <c r="O129" s="10">
        <v>316.02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idden="1" x14ac:dyDescent="0.25">
      <c r="B130" t="s">
        <v>199</v>
      </c>
      <c r="E130" s="10"/>
      <c r="F130" s="10">
        <v>237.89</v>
      </c>
      <c r="G130" s="10">
        <v>338.55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idden="1" x14ac:dyDescent="0.25">
      <c r="B131" t="s">
        <v>200</v>
      </c>
      <c r="E131" s="10"/>
      <c r="F131" s="10"/>
      <c r="G131" s="10"/>
      <c r="H131" s="10"/>
      <c r="I131" s="10"/>
      <c r="J131" s="10">
        <v>2315</v>
      </c>
      <c r="K131" s="10">
        <v>1150</v>
      </c>
      <c r="L131" s="10">
        <v>820</v>
      </c>
      <c r="M131" s="10">
        <v>460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>
        <v>54060</v>
      </c>
      <c r="B132" t="s">
        <v>201</v>
      </c>
      <c r="C132">
        <v>500</v>
      </c>
      <c r="E132" s="10">
        <v>600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>
        <v>54095</v>
      </c>
      <c r="B133" t="s">
        <v>202</v>
      </c>
      <c r="C133">
        <v>5000</v>
      </c>
      <c r="E133" s="10">
        <v>3000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>
        <v>3000</v>
      </c>
      <c r="T133" s="10">
        <v>3000</v>
      </c>
      <c r="U133" s="10">
        <v>3000</v>
      </c>
      <c r="V133" s="10">
        <v>3000</v>
      </c>
      <c r="W133" s="10">
        <v>3000</v>
      </c>
      <c r="X133" s="10">
        <v>3000</v>
      </c>
      <c r="Y133" s="10">
        <v>3000</v>
      </c>
      <c r="Z133" s="10">
        <v>3000</v>
      </c>
    </row>
    <row r="134" spans="1:26" x14ac:dyDescent="0.25">
      <c r="A134">
        <v>54115</v>
      </c>
      <c r="B134" t="s">
        <v>203</v>
      </c>
      <c r="C134">
        <v>1500</v>
      </c>
      <c r="E134" s="10">
        <v>2500</v>
      </c>
      <c r="F134" s="10">
        <v>714.27</v>
      </c>
      <c r="G134" s="10"/>
      <c r="H134" s="10"/>
      <c r="I134" s="10"/>
      <c r="J134" s="10">
        <v>526.86</v>
      </c>
      <c r="K134" s="10"/>
      <c r="L134" s="10"/>
      <c r="M134" s="10"/>
      <c r="N134" s="10">
        <v>200.16</v>
      </c>
      <c r="O134" s="10"/>
      <c r="P134" s="10">
        <v>366.04</v>
      </c>
      <c r="Q134" s="10">
        <v>300.24</v>
      </c>
      <c r="R134" s="10">
        <f>SUM(F134:Q134)</f>
        <v>2107.5700000000002</v>
      </c>
      <c r="S134" s="10">
        <v>2200</v>
      </c>
      <c r="T134" s="10">
        <v>2200</v>
      </c>
      <c r="U134" s="10">
        <v>2200</v>
      </c>
      <c r="V134" s="10">
        <v>2200</v>
      </c>
      <c r="W134" s="10">
        <v>2200</v>
      </c>
      <c r="X134" s="10">
        <v>2200</v>
      </c>
      <c r="Y134" s="10">
        <v>2200</v>
      </c>
      <c r="Z134" s="10">
        <v>2200</v>
      </c>
    </row>
    <row r="135" spans="1:26" x14ac:dyDescent="0.25">
      <c r="A135">
        <v>54121</v>
      </c>
      <c r="B135" t="s">
        <v>204</v>
      </c>
      <c r="C135">
        <v>2500</v>
      </c>
      <c r="E135" s="10">
        <v>16000</v>
      </c>
      <c r="F135" s="10"/>
      <c r="G135" s="10"/>
      <c r="H135" s="10"/>
      <c r="I135" s="10"/>
      <c r="J135" s="10">
        <v>93.6</v>
      </c>
      <c r="K135" s="10"/>
      <c r="L135" s="10"/>
      <c r="M135" s="10"/>
      <c r="N135" s="10"/>
      <c r="O135" s="10"/>
      <c r="P135" s="10"/>
      <c r="Q135" s="10">
        <v>93.6</v>
      </c>
      <c r="R135" s="10">
        <v>10600.9</v>
      </c>
      <c r="S135" s="10">
        <v>11000</v>
      </c>
      <c r="T135" s="10">
        <v>11000</v>
      </c>
      <c r="U135" s="10">
        <v>11000</v>
      </c>
      <c r="V135" s="10">
        <v>11000</v>
      </c>
      <c r="W135" s="10">
        <v>11000</v>
      </c>
      <c r="X135" s="10">
        <v>11000</v>
      </c>
      <c r="Y135" s="10">
        <v>11000</v>
      </c>
      <c r="Z135" s="10">
        <v>11000</v>
      </c>
    </row>
    <row r="136" spans="1:26" hidden="1" x14ac:dyDescent="0.25">
      <c r="B136" t="s">
        <v>205</v>
      </c>
      <c r="E136" s="10"/>
      <c r="F136" s="10"/>
      <c r="G136" s="10"/>
      <c r="H136" s="10"/>
      <c r="I136" s="10"/>
      <c r="J136" s="10">
        <v>93.6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idden="1" x14ac:dyDescent="0.25">
      <c r="B137" t="s">
        <v>180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>
        <v>10507.3</v>
      </c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>
        <v>54140</v>
      </c>
      <c r="B138" t="s">
        <v>206</v>
      </c>
      <c r="C138">
        <v>5000</v>
      </c>
      <c r="E138" s="10">
        <v>2500</v>
      </c>
      <c r="F138" s="10">
        <f>SUM(F139:F143)</f>
        <v>495.48</v>
      </c>
      <c r="G138" s="10">
        <f t="shared" ref="G138:Q138" si="19">SUM(G139:G143)</f>
        <v>1196.8600000000001</v>
      </c>
      <c r="H138" s="10">
        <f t="shared" si="19"/>
        <v>500</v>
      </c>
      <c r="I138" s="10">
        <f t="shared" si="19"/>
        <v>782.49</v>
      </c>
      <c r="J138" s="10">
        <f t="shared" si="19"/>
        <v>0</v>
      </c>
      <c r="K138" s="10">
        <f t="shared" si="19"/>
        <v>0</v>
      </c>
      <c r="L138" s="10">
        <f t="shared" si="19"/>
        <v>0</v>
      </c>
      <c r="M138" s="10">
        <f t="shared" si="19"/>
        <v>0</v>
      </c>
      <c r="N138" s="10">
        <f t="shared" si="19"/>
        <v>0</v>
      </c>
      <c r="O138" s="10">
        <f t="shared" si="19"/>
        <v>0</v>
      </c>
      <c r="P138" s="10">
        <f t="shared" si="19"/>
        <v>121.63</v>
      </c>
      <c r="Q138" s="10">
        <f t="shared" si="19"/>
        <v>1425.12</v>
      </c>
      <c r="R138" s="10">
        <f>SUM(F138:Q138)</f>
        <v>4521.58</v>
      </c>
      <c r="S138" s="10">
        <v>4500</v>
      </c>
      <c r="T138" s="10">
        <v>4500</v>
      </c>
      <c r="U138" s="10">
        <v>4500</v>
      </c>
      <c r="V138" s="10">
        <v>4500</v>
      </c>
      <c r="W138" s="10">
        <v>4500</v>
      </c>
      <c r="X138" s="10">
        <v>4500</v>
      </c>
      <c r="Y138" s="10">
        <v>4500</v>
      </c>
      <c r="Z138" s="10">
        <v>4500</v>
      </c>
    </row>
    <row r="139" spans="1:26" hidden="1" x14ac:dyDescent="0.25">
      <c r="B139" t="s">
        <v>207</v>
      </c>
      <c r="E139" s="10"/>
      <c r="F139" s="10">
        <v>195.48</v>
      </c>
      <c r="G139" s="10"/>
      <c r="H139" s="10"/>
      <c r="I139" s="10">
        <v>538.42999999999995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idden="1" x14ac:dyDescent="0.25">
      <c r="B140" t="s">
        <v>208</v>
      </c>
      <c r="E140" s="10"/>
      <c r="F140" s="10"/>
      <c r="G140" s="10">
        <v>196.86</v>
      </c>
      <c r="H140" s="10"/>
      <c r="I140" s="10">
        <v>244.06</v>
      </c>
      <c r="J140" s="10"/>
      <c r="K140" s="10"/>
      <c r="L140" s="10"/>
      <c r="M140" s="10"/>
      <c r="N140" s="10"/>
      <c r="O140" s="10"/>
      <c r="P140" s="10">
        <v>121.63</v>
      </c>
      <c r="Q140" s="10">
        <v>369.2</v>
      </c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idden="1" x14ac:dyDescent="0.25">
      <c r="B141" t="s">
        <v>209</v>
      </c>
      <c r="E141" s="10"/>
      <c r="F141" s="10"/>
      <c r="G141" s="10">
        <v>1000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>
        <v>500</v>
      </c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idden="1" x14ac:dyDescent="0.25">
      <c r="B142" t="s">
        <v>210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>
        <v>555.91999999999996</v>
      </c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idden="1" x14ac:dyDescent="0.25">
      <c r="B143" t="s">
        <v>211</v>
      </c>
      <c r="E143" s="10"/>
      <c r="F143" s="10">
        <v>300</v>
      </c>
      <c r="G143" s="10"/>
      <c r="H143" s="10">
        <v>500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x14ac:dyDescent="0.25">
      <c r="A144">
        <v>54196</v>
      </c>
      <c r="B144" t="s">
        <v>212</v>
      </c>
      <c r="C144">
        <v>14400</v>
      </c>
      <c r="E144" s="10">
        <v>14000</v>
      </c>
      <c r="F144" s="10">
        <v>6367.49</v>
      </c>
      <c r="G144" s="10">
        <v>3611.42</v>
      </c>
      <c r="H144" s="10"/>
      <c r="I144" s="10">
        <v>7479.05</v>
      </c>
      <c r="J144" s="10"/>
      <c r="K144" s="10">
        <v>3750.94</v>
      </c>
      <c r="L144" s="10"/>
      <c r="M144" s="10">
        <v>3728.41</v>
      </c>
      <c r="N144" s="10">
        <v>7456.22</v>
      </c>
      <c r="O144" s="10"/>
      <c r="P144" s="10">
        <v>7825.78</v>
      </c>
      <c r="Q144" s="10"/>
      <c r="R144" s="10">
        <f>SUM(F144:Q144)</f>
        <v>40219.31</v>
      </c>
      <c r="S144" s="10">
        <v>41000</v>
      </c>
      <c r="T144" s="10">
        <v>41000</v>
      </c>
      <c r="U144" s="10">
        <v>41000</v>
      </c>
      <c r="V144" s="10">
        <v>41000</v>
      </c>
      <c r="W144" s="10">
        <v>41000</v>
      </c>
      <c r="X144" s="10">
        <v>41000</v>
      </c>
      <c r="Y144" s="10">
        <v>41000</v>
      </c>
      <c r="Z144" s="10">
        <v>41000</v>
      </c>
    </row>
    <row r="145" spans="1:26" ht="15.75" thickBot="1" x14ac:dyDescent="0.3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6" ht="15.75" thickTop="1" x14ac:dyDescent="0.25">
      <c r="A146">
        <v>54000</v>
      </c>
      <c r="B146" t="s">
        <v>28</v>
      </c>
      <c r="C146" s="6">
        <v>245400</v>
      </c>
      <c r="E146" s="17">
        <f>SUM(E119:E144)</f>
        <v>238050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7">
        <f>SUM(R119:R144)</f>
        <v>249456.44999999998</v>
      </c>
      <c r="S146" s="17">
        <f>SUM(S119:S144)</f>
        <v>254818</v>
      </c>
      <c r="T146" s="17">
        <f>SUM(T119:T144)</f>
        <v>254818</v>
      </c>
      <c r="U146" s="17">
        <f t="shared" ref="U146:Z146" si="20">SUM(U119:U144)</f>
        <v>298105</v>
      </c>
      <c r="V146" s="17">
        <f t="shared" si="20"/>
        <v>272240.98</v>
      </c>
      <c r="W146" s="17">
        <f t="shared" si="20"/>
        <v>305161.24</v>
      </c>
      <c r="X146" s="17">
        <f t="shared" si="20"/>
        <v>279181.66200000001</v>
      </c>
      <c r="Y146" s="17">
        <f t="shared" si="20"/>
        <v>286072.89225000003</v>
      </c>
      <c r="Z146" s="17">
        <f t="shared" si="20"/>
        <v>288457.63699999999</v>
      </c>
    </row>
    <row r="147" spans="1:26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6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6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6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6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6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6" ht="15.75" thickBot="1" x14ac:dyDescent="0.3">
      <c r="A153" s="5">
        <v>55000</v>
      </c>
      <c r="B153" s="5" t="s">
        <v>213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 t="s">
        <v>83</v>
      </c>
      <c r="W153" s="10" t="s">
        <v>84</v>
      </c>
      <c r="X153" s="9" t="s">
        <v>85</v>
      </c>
      <c r="Y153" s="9" t="s">
        <v>140</v>
      </c>
      <c r="Z153" s="9" t="s">
        <v>141</v>
      </c>
    </row>
    <row r="154" spans="1:26" ht="15.75" thickTop="1" x14ac:dyDescent="0.25">
      <c r="A154">
        <v>55080</v>
      </c>
      <c r="B154" t="s">
        <v>214</v>
      </c>
      <c r="C154">
        <v>29120</v>
      </c>
      <c r="E154" s="10">
        <v>40000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>
        <v>21934.3</v>
      </c>
      <c r="R154" s="10">
        <v>21934.3</v>
      </c>
      <c r="S154" s="10">
        <v>19578</v>
      </c>
      <c r="T154" s="10">
        <v>19578</v>
      </c>
      <c r="U154" s="10">
        <v>24050</v>
      </c>
      <c r="V154" s="10">
        <v>26812.5</v>
      </c>
      <c r="W154" s="19">
        <v>24050</v>
      </c>
      <c r="X154" s="10">
        <v>28153.5</v>
      </c>
      <c r="Y154" s="10">
        <v>29493.75</v>
      </c>
      <c r="Z154" s="10">
        <v>30835.75</v>
      </c>
    </row>
    <row r="155" spans="1:26" x14ac:dyDescent="0.25">
      <c r="B155" t="s">
        <v>215</v>
      </c>
      <c r="E155" s="10"/>
      <c r="F155" s="10">
        <v>800</v>
      </c>
      <c r="G155" s="10">
        <v>1200</v>
      </c>
      <c r="H155" s="10">
        <v>800</v>
      </c>
      <c r="I155" s="10">
        <v>800</v>
      </c>
      <c r="J155" s="10">
        <v>800</v>
      </c>
      <c r="K155" s="10">
        <v>800</v>
      </c>
      <c r="L155" s="10">
        <v>800</v>
      </c>
      <c r="M155" s="10">
        <v>800</v>
      </c>
      <c r="N155" s="10">
        <v>1200</v>
      </c>
      <c r="O155" s="10">
        <v>600</v>
      </c>
      <c r="P155" s="10">
        <v>1060</v>
      </c>
      <c r="Q155" s="10">
        <v>800</v>
      </c>
      <c r="R155" s="10">
        <f>SUM(F155:Q155)</f>
        <v>10460</v>
      </c>
      <c r="S155" s="10">
        <v>2000</v>
      </c>
      <c r="T155" s="10">
        <v>2000</v>
      </c>
      <c r="U155" s="10">
        <v>2000</v>
      </c>
      <c r="V155" s="10">
        <v>2000</v>
      </c>
      <c r="W155" s="10">
        <v>2000</v>
      </c>
      <c r="X155" s="10">
        <v>2000</v>
      </c>
      <c r="Y155" s="10">
        <v>2000</v>
      </c>
      <c r="Z155" s="10">
        <v>2000</v>
      </c>
    </row>
    <row r="156" spans="1:26" x14ac:dyDescent="0.25">
      <c r="A156">
        <v>55100</v>
      </c>
      <c r="B156" t="s">
        <v>93</v>
      </c>
      <c r="C156">
        <v>500</v>
      </c>
      <c r="E156" s="10">
        <v>3100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v>1677.97</v>
      </c>
      <c r="S156" s="10">
        <v>1500</v>
      </c>
      <c r="T156" s="10">
        <v>1500</v>
      </c>
      <c r="U156" s="10">
        <v>1850</v>
      </c>
      <c r="V156" s="10">
        <v>2051.16</v>
      </c>
      <c r="W156" s="19">
        <v>1850</v>
      </c>
      <c r="X156">
        <v>2153.8000000000002</v>
      </c>
      <c r="Y156">
        <v>2256.3000000000002</v>
      </c>
      <c r="Z156">
        <v>2359</v>
      </c>
    </row>
    <row r="157" spans="1:26" x14ac:dyDescent="0.25">
      <c r="A157">
        <v>55140</v>
      </c>
      <c r="B157" t="s">
        <v>96</v>
      </c>
      <c r="C157">
        <v>800</v>
      </c>
      <c r="E157" s="10">
        <v>1360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v>1360</v>
      </c>
      <c r="S157" s="10">
        <v>1400</v>
      </c>
      <c r="T157" s="10">
        <v>1400</v>
      </c>
      <c r="U157" s="10">
        <v>1500</v>
      </c>
      <c r="V157" s="10">
        <v>1600</v>
      </c>
      <c r="W157" s="19">
        <v>1500</v>
      </c>
      <c r="X157" s="10">
        <v>1700</v>
      </c>
      <c r="Y157" s="10">
        <v>1800</v>
      </c>
      <c r="Z157" s="10">
        <v>1900</v>
      </c>
    </row>
    <row r="158" spans="1:26" x14ac:dyDescent="0.25">
      <c r="A158">
        <v>55015</v>
      </c>
      <c r="B158" t="s">
        <v>216</v>
      </c>
      <c r="C158">
        <v>38000</v>
      </c>
      <c r="E158" s="10">
        <v>32000</v>
      </c>
      <c r="F158" s="10"/>
      <c r="G158" s="10">
        <v>5046.3</v>
      </c>
      <c r="H158" s="10">
        <v>3366.14</v>
      </c>
      <c r="I158" s="10">
        <v>2687.9</v>
      </c>
      <c r="J158" s="10">
        <v>2622.56</v>
      </c>
      <c r="K158" s="10"/>
      <c r="L158" s="10"/>
      <c r="M158" s="10">
        <v>10900.42</v>
      </c>
      <c r="N158" s="10">
        <v>2722.68</v>
      </c>
      <c r="O158" s="10">
        <v>3492.9</v>
      </c>
      <c r="P158" s="10"/>
      <c r="Q158" s="10">
        <v>8339.86</v>
      </c>
      <c r="R158" s="10">
        <f>SUM(F158:Q158)</f>
        <v>39178.76</v>
      </c>
      <c r="S158" s="10">
        <v>40000</v>
      </c>
      <c r="T158" s="10">
        <v>40000</v>
      </c>
      <c r="U158" s="10">
        <v>40000</v>
      </c>
      <c r="V158" s="10">
        <v>40000</v>
      </c>
      <c r="W158" s="10">
        <v>40000</v>
      </c>
      <c r="X158" s="10">
        <v>40000</v>
      </c>
      <c r="Y158" s="10">
        <v>40000</v>
      </c>
      <c r="Z158" s="10">
        <v>40000</v>
      </c>
    </row>
    <row r="159" spans="1:26" x14ac:dyDescent="0.25">
      <c r="A159">
        <v>55020</v>
      </c>
      <c r="B159" t="s">
        <v>217</v>
      </c>
      <c r="C159">
        <v>500</v>
      </c>
      <c r="E159" s="10">
        <v>1600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>
        <v>5000</v>
      </c>
      <c r="T159" s="14">
        <v>3000</v>
      </c>
      <c r="U159" s="14">
        <v>3000</v>
      </c>
      <c r="V159" s="14">
        <v>8000</v>
      </c>
      <c r="W159" s="14">
        <v>8000</v>
      </c>
      <c r="X159" s="14">
        <v>8000</v>
      </c>
      <c r="Y159" s="14">
        <v>8000</v>
      </c>
      <c r="Z159" s="14">
        <v>8000</v>
      </c>
    </row>
    <row r="160" spans="1:26" x14ac:dyDescent="0.25">
      <c r="A160">
        <v>55105</v>
      </c>
      <c r="B160" t="s">
        <v>218</v>
      </c>
      <c r="C160">
        <v>11000</v>
      </c>
      <c r="E160" s="10">
        <v>11000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</row>
    <row r="161" spans="1:26" x14ac:dyDescent="0.25">
      <c r="B161" t="s">
        <v>219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>
        <v>1000</v>
      </c>
      <c r="O161" s="10"/>
      <c r="P161" s="10"/>
      <c r="Q161" s="10"/>
      <c r="R161" s="10">
        <v>1000</v>
      </c>
      <c r="S161" s="10">
        <v>1000</v>
      </c>
      <c r="T161" s="10">
        <v>1000</v>
      </c>
      <c r="U161" s="10">
        <v>1000</v>
      </c>
      <c r="V161" s="10">
        <v>1000</v>
      </c>
      <c r="W161" s="10">
        <v>1000</v>
      </c>
      <c r="X161" s="10">
        <v>1000</v>
      </c>
      <c r="Y161" s="10">
        <v>1000</v>
      </c>
      <c r="Z161" s="10">
        <v>1000</v>
      </c>
    </row>
    <row r="162" spans="1:26" x14ac:dyDescent="0.25">
      <c r="A162">
        <v>55390</v>
      </c>
      <c r="B162" t="s">
        <v>220</v>
      </c>
      <c r="C162">
        <v>1000</v>
      </c>
      <c r="E162" s="10">
        <v>1000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x14ac:dyDescent="0.25">
      <c r="B163" t="s">
        <v>221</v>
      </c>
      <c r="E163" s="10"/>
      <c r="F163" s="10"/>
      <c r="G163" s="10"/>
      <c r="H163" s="10"/>
      <c r="I163" s="10"/>
      <c r="J163" s="10">
        <v>1500</v>
      </c>
      <c r="K163" s="10"/>
      <c r="L163" s="10"/>
      <c r="M163" s="10"/>
      <c r="N163" s="10"/>
      <c r="O163" s="10">
        <v>1500</v>
      </c>
      <c r="P163" s="10"/>
      <c r="Q163" s="10"/>
      <c r="R163" s="10">
        <f>SUM(F163:Q163)</f>
        <v>3000</v>
      </c>
      <c r="S163" s="10">
        <v>1500</v>
      </c>
      <c r="T163" s="10">
        <v>1500</v>
      </c>
      <c r="U163" s="10">
        <v>1500</v>
      </c>
      <c r="V163" s="10">
        <v>1500</v>
      </c>
      <c r="W163" s="10">
        <v>1500</v>
      </c>
      <c r="X163" s="10">
        <v>1500</v>
      </c>
      <c r="Y163" s="10">
        <v>1500</v>
      </c>
      <c r="Z163" s="10">
        <v>1500</v>
      </c>
    </row>
    <row r="164" spans="1:26" ht="15.75" thickBot="1" x14ac:dyDescent="0.3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6" ht="15.75" thickTop="1" x14ac:dyDescent="0.25">
      <c r="A165">
        <v>55000</v>
      </c>
      <c r="B165" t="s">
        <v>28</v>
      </c>
      <c r="C165" s="6">
        <v>80920</v>
      </c>
      <c r="E165" s="17">
        <f>SUM(E154:E163)</f>
        <v>90060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7">
        <f>SUM(R154:R164)</f>
        <v>78611.03</v>
      </c>
      <c r="S165" s="17">
        <f t="shared" ref="S165:Z165" si="21">SUM(S154:S164)</f>
        <v>71978</v>
      </c>
      <c r="T165" s="17">
        <f t="shared" si="21"/>
        <v>69978</v>
      </c>
      <c r="U165" s="17">
        <f t="shared" si="21"/>
        <v>74900</v>
      </c>
      <c r="V165" s="17">
        <f t="shared" si="21"/>
        <v>82963.66</v>
      </c>
      <c r="W165" s="17">
        <f t="shared" si="21"/>
        <v>79900</v>
      </c>
      <c r="X165" s="17">
        <f t="shared" si="21"/>
        <v>84507.3</v>
      </c>
      <c r="Y165" s="17">
        <f t="shared" si="21"/>
        <v>86050.05</v>
      </c>
      <c r="Z165" s="17">
        <f t="shared" si="21"/>
        <v>87594.75</v>
      </c>
    </row>
    <row r="166" spans="1:26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6" x14ac:dyDescent="0.25">
      <c r="E167" s="9" t="s">
        <v>2</v>
      </c>
      <c r="F167" s="9" t="s">
        <v>3</v>
      </c>
      <c r="G167" s="9" t="s">
        <v>4</v>
      </c>
      <c r="H167" s="9" t="s">
        <v>5</v>
      </c>
      <c r="I167" s="9" t="s">
        <v>6</v>
      </c>
      <c r="J167" s="9" t="s">
        <v>7</v>
      </c>
      <c r="K167" s="9" t="s">
        <v>77</v>
      </c>
      <c r="L167" s="9" t="s">
        <v>78</v>
      </c>
      <c r="M167" s="9" t="s">
        <v>79</v>
      </c>
      <c r="N167" s="9" t="s">
        <v>11</v>
      </c>
      <c r="O167" s="9" t="s">
        <v>12</v>
      </c>
      <c r="P167" s="9" t="s">
        <v>13</v>
      </c>
      <c r="Q167" s="9" t="s">
        <v>14</v>
      </c>
      <c r="R167" s="9" t="s">
        <v>80</v>
      </c>
      <c r="S167" s="9" t="s">
        <v>81</v>
      </c>
      <c r="T167" s="9" t="s">
        <v>81</v>
      </c>
      <c r="U167" s="10" t="s">
        <v>82</v>
      </c>
    </row>
    <row r="168" spans="1:26" ht="15.75" thickBot="1" x14ac:dyDescent="0.3">
      <c r="A168" s="5">
        <v>56000</v>
      </c>
      <c r="B168" s="5" t="s">
        <v>222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6" ht="15.75" thickTop="1" x14ac:dyDescent="0.25">
      <c r="A169">
        <v>56100</v>
      </c>
      <c r="B169" t="s">
        <v>92</v>
      </c>
      <c r="C169">
        <v>31000</v>
      </c>
      <c r="E169" s="10">
        <v>29120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>
        <v>30644.22</v>
      </c>
      <c r="R169" s="10">
        <v>30644.22</v>
      </c>
      <c r="S169" s="10">
        <v>32000</v>
      </c>
      <c r="T169" s="10">
        <v>29120</v>
      </c>
      <c r="U169" s="10">
        <v>29120</v>
      </c>
      <c r="V169" s="10">
        <v>29120</v>
      </c>
      <c r="W169" s="10">
        <v>34000</v>
      </c>
      <c r="X169" s="10">
        <v>30576</v>
      </c>
      <c r="Y169" s="10">
        <v>32032</v>
      </c>
      <c r="Z169" s="10">
        <v>33488</v>
      </c>
    </row>
    <row r="170" spans="1:26" x14ac:dyDescent="0.25">
      <c r="B170" t="s">
        <v>93</v>
      </c>
      <c r="C170">
        <v>0</v>
      </c>
      <c r="E170" s="10">
        <v>2230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>
        <v>2344.2800000000002</v>
      </c>
      <c r="R170" s="10">
        <v>2344.2800000000002</v>
      </c>
      <c r="S170" s="10">
        <v>2450</v>
      </c>
      <c r="T170" s="10">
        <v>2450</v>
      </c>
      <c r="U170" s="10">
        <v>2600</v>
      </c>
      <c r="V170" s="10">
        <v>2450</v>
      </c>
      <c r="W170" s="10">
        <v>2600</v>
      </c>
      <c r="X170">
        <v>2339.1</v>
      </c>
      <c r="Y170">
        <v>2450.5</v>
      </c>
      <c r="Z170">
        <v>2561.9</v>
      </c>
    </row>
    <row r="171" spans="1:26" x14ac:dyDescent="0.25">
      <c r="A171">
        <v>56150</v>
      </c>
      <c r="B171" t="s">
        <v>152</v>
      </c>
      <c r="C171">
        <v>6500</v>
      </c>
      <c r="E171" s="10">
        <v>6510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3">
        <v>476.1</v>
      </c>
      <c r="R171" s="10">
        <v>5713.12</v>
      </c>
      <c r="S171" s="10">
        <v>9300</v>
      </c>
      <c r="T171" s="10">
        <v>9300</v>
      </c>
      <c r="U171" s="10">
        <v>9300</v>
      </c>
      <c r="V171" s="10">
        <v>9300</v>
      </c>
      <c r="W171" s="10">
        <v>9300</v>
      </c>
      <c r="X171" s="10">
        <v>9300</v>
      </c>
      <c r="Y171" s="10">
        <v>9300</v>
      </c>
      <c r="Z171" s="10">
        <v>9300</v>
      </c>
    </row>
    <row r="172" spans="1:26" x14ac:dyDescent="0.25">
      <c r="A172">
        <v>56110</v>
      </c>
      <c r="B172" t="s">
        <v>153</v>
      </c>
      <c r="E172" s="10"/>
      <c r="F172" s="10">
        <v>682.83</v>
      </c>
      <c r="G172" s="10"/>
      <c r="H172" s="10"/>
      <c r="I172" s="10">
        <v>683.71</v>
      </c>
      <c r="J172" s="10"/>
      <c r="K172" s="10"/>
      <c r="L172" s="10">
        <v>595.11</v>
      </c>
      <c r="M172" s="10"/>
      <c r="N172" s="10"/>
      <c r="O172" s="10">
        <v>597.48</v>
      </c>
      <c r="P172" s="10"/>
      <c r="Q172" s="10"/>
      <c r="R172" s="10">
        <f>SUM(F172:Q172)</f>
        <v>2559.13</v>
      </c>
      <c r="S172" s="10">
        <v>5450</v>
      </c>
      <c r="T172" s="10">
        <v>5450</v>
      </c>
      <c r="U172" s="10">
        <v>6350</v>
      </c>
      <c r="V172" s="10">
        <v>6350</v>
      </c>
      <c r="W172" s="10">
        <v>6350</v>
      </c>
      <c r="X172" s="10">
        <v>5675</v>
      </c>
      <c r="Y172" s="10">
        <v>5946</v>
      </c>
      <c r="Z172" s="10">
        <v>6216</v>
      </c>
    </row>
    <row r="173" spans="1:26" x14ac:dyDescent="0.25">
      <c r="B173" t="s">
        <v>96</v>
      </c>
      <c r="C173">
        <v>0</v>
      </c>
      <c r="E173" s="10">
        <v>670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>
        <v>670</v>
      </c>
      <c r="S173" s="10">
        <v>700</v>
      </c>
      <c r="T173" s="10">
        <v>700</v>
      </c>
      <c r="U173" s="10">
        <v>750</v>
      </c>
      <c r="V173" s="10">
        <v>750</v>
      </c>
      <c r="W173" s="10">
        <v>750</v>
      </c>
      <c r="X173" s="10">
        <v>725</v>
      </c>
      <c r="Y173" s="10">
        <v>750</v>
      </c>
      <c r="Z173" s="10">
        <v>775</v>
      </c>
    </row>
    <row r="174" spans="1:26" hidden="1" x14ac:dyDescent="0.25">
      <c r="A174">
        <v>56005</v>
      </c>
      <c r="B174" t="s">
        <v>223</v>
      </c>
      <c r="C174">
        <v>750</v>
      </c>
      <c r="E174" s="10">
        <v>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idden="1" x14ac:dyDescent="0.25">
      <c r="A175">
        <v>56007</v>
      </c>
      <c r="B175" t="s">
        <v>224</v>
      </c>
      <c r="C175">
        <v>1500</v>
      </c>
      <c r="E175" s="10">
        <v>1500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idden="1" x14ac:dyDescent="0.25">
      <c r="A176">
        <v>56010</v>
      </c>
      <c r="B176" t="s">
        <v>225</v>
      </c>
      <c r="C176">
        <v>5000</v>
      </c>
      <c r="E176" s="10">
        <v>5000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idden="1" x14ac:dyDescent="0.25">
      <c r="A177">
        <v>56015</v>
      </c>
      <c r="B177" t="s">
        <v>226</v>
      </c>
      <c r="C177">
        <v>1000</v>
      </c>
      <c r="E177" s="10">
        <v>18200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idden="1" x14ac:dyDescent="0.25">
      <c r="A178">
        <v>56020</v>
      </c>
      <c r="B178" t="s">
        <v>227</v>
      </c>
      <c r="C178">
        <v>500</v>
      </c>
      <c r="E178" s="10">
        <v>500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idden="1" x14ac:dyDescent="0.25">
      <c r="A179">
        <v>56025</v>
      </c>
      <c r="B179" t="s">
        <v>52</v>
      </c>
      <c r="C179">
        <v>5000</v>
      </c>
      <c r="E179" s="10">
        <v>5000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idden="1" x14ac:dyDescent="0.25">
      <c r="A180">
        <v>56030</v>
      </c>
      <c r="B180" t="s">
        <v>228</v>
      </c>
      <c r="C180">
        <v>5000</v>
      </c>
      <c r="E180" s="10">
        <v>5000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idden="1" x14ac:dyDescent="0.25">
      <c r="A181">
        <v>56031</v>
      </c>
      <c r="B181" t="s">
        <v>229</v>
      </c>
      <c r="C181">
        <v>3500</v>
      </c>
      <c r="E181" s="10">
        <v>3500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idden="1" x14ac:dyDescent="0.25">
      <c r="A182">
        <v>56035</v>
      </c>
      <c r="B182" t="s">
        <v>230</v>
      </c>
      <c r="C182">
        <v>2000</v>
      </c>
      <c r="E182" s="10">
        <v>2000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idden="1" x14ac:dyDescent="0.25">
      <c r="A183">
        <v>56040</v>
      </c>
      <c r="B183" t="s">
        <v>204</v>
      </c>
      <c r="C183">
        <v>500</v>
      </c>
      <c r="E183" s="10">
        <v>500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x14ac:dyDescent="0.25">
      <c r="A184">
        <v>56125</v>
      </c>
      <c r="B184" t="s">
        <v>231</v>
      </c>
      <c r="C184">
        <v>11000</v>
      </c>
      <c r="E184" s="10">
        <v>45000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v>8105.28</v>
      </c>
      <c r="S184" s="10">
        <v>9000</v>
      </c>
      <c r="T184" s="10">
        <v>9000</v>
      </c>
      <c r="U184" s="10">
        <v>9000</v>
      </c>
      <c r="V184" s="10">
        <v>9000</v>
      </c>
      <c r="W184" s="10">
        <v>9000</v>
      </c>
      <c r="X184" s="10">
        <v>9000</v>
      </c>
      <c r="Y184" s="10">
        <v>9000</v>
      </c>
      <c r="Z184" s="10">
        <v>9000</v>
      </c>
    </row>
    <row r="185" spans="1:26" x14ac:dyDescent="0.25">
      <c r="A185">
        <v>56190</v>
      </c>
      <c r="B185" t="s">
        <v>232</v>
      </c>
      <c r="C185">
        <v>700</v>
      </c>
      <c r="E185" s="10">
        <v>600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x14ac:dyDescent="0.25">
      <c r="A186">
        <v>56230</v>
      </c>
      <c r="B186" t="s">
        <v>233</v>
      </c>
      <c r="C186">
        <v>1000</v>
      </c>
      <c r="E186" s="10">
        <v>1000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>
        <v>1000</v>
      </c>
      <c r="T186" s="10">
        <v>1000</v>
      </c>
      <c r="U186" s="10">
        <v>1000</v>
      </c>
      <c r="V186" s="10">
        <v>750</v>
      </c>
      <c r="W186" s="10">
        <v>1000</v>
      </c>
      <c r="X186" s="10">
        <v>750</v>
      </c>
      <c r="Y186" s="10">
        <v>750</v>
      </c>
      <c r="Z186" s="10">
        <v>750</v>
      </c>
    </row>
    <row r="187" spans="1:26" x14ac:dyDescent="0.25">
      <c r="A187">
        <v>56390</v>
      </c>
      <c r="B187" t="s">
        <v>234</v>
      </c>
      <c r="C187">
        <v>3500</v>
      </c>
      <c r="E187" s="10">
        <v>3500</v>
      </c>
      <c r="F187" s="10">
        <f>SUM(F188:F189)</f>
        <v>118.74</v>
      </c>
      <c r="G187" s="10">
        <f t="shared" ref="G187:R187" si="22">SUM(G188:G189)</f>
        <v>0</v>
      </c>
      <c r="H187" s="10">
        <f t="shared" si="22"/>
        <v>0</v>
      </c>
      <c r="I187" s="10">
        <f t="shared" si="22"/>
        <v>0</v>
      </c>
      <c r="J187" s="10">
        <f t="shared" si="22"/>
        <v>1401.06</v>
      </c>
      <c r="K187" s="10">
        <f t="shared" si="22"/>
        <v>0</v>
      </c>
      <c r="L187" s="10">
        <f t="shared" si="22"/>
        <v>257.88</v>
      </c>
      <c r="M187" s="10">
        <f t="shared" si="22"/>
        <v>1881.81</v>
      </c>
      <c r="N187" s="10">
        <f t="shared" si="22"/>
        <v>2228.5</v>
      </c>
      <c r="O187" s="10">
        <f t="shared" si="22"/>
        <v>0</v>
      </c>
      <c r="P187" s="10">
        <f t="shared" si="22"/>
        <v>0</v>
      </c>
      <c r="Q187" s="10">
        <f t="shared" si="22"/>
        <v>1148.5999999999999</v>
      </c>
      <c r="R187" s="10">
        <f t="shared" si="22"/>
        <v>5571.59</v>
      </c>
      <c r="S187" s="10">
        <v>2500</v>
      </c>
      <c r="T187" s="10">
        <v>2500</v>
      </c>
      <c r="U187" s="10">
        <v>2500</v>
      </c>
      <c r="V187" s="10">
        <v>2500</v>
      </c>
      <c r="W187" s="10">
        <v>2500</v>
      </c>
      <c r="X187" s="10">
        <v>2500</v>
      </c>
      <c r="Y187" s="10">
        <v>2500</v>
      </c>
      <c r="Z187" s="10">
        <v>2500</v>
      </c>
    </row>
    <row r="188" spans="1:26" hidden="1" x14ac:dyDescent="0.25">
      <c r="B188" t="s">
        <v>235</v>
      </c>
      <c r="E188" s="10"/>
      <c r="F188" s="10">
        <v>118.74</v>
      </c>
      <c r="G188" s="10"/>
      <c r="H188" s="10"/>
      <c r="I188" s="10"/>
      <c r="J188" s="10">
        <v>1401.06</v>
      </c>
      <c r="K188" s="10"/>
      <c r="L188" s="10">
        <v>257.88</v>
      </c>
      <c r="M188" s="10">
        <v>1881.81</v>
      </c>
      <c r="N188" s="10">
        <v>763.5</v>
      </c>
      <c r="O188" s="10"/>
      <c r="P188" s="10"/>
      <c r="Q188" s="10">
        <v>1148.5999999999999</v>
      </c>
      <c r="R188" s="10">
        <f>SUM(F188:Q188)</f>
        <v>5571.59</v>
      </c>
      <c r="S188" s="10"/>
      <c r="T188" s="10"/>
      <c r="U188" s="10"/>
      <c r="V188" s="10"/>
      <c r="W188" s="10"/>
      <c r="X188" s="10"/>
      <c r="Y188" s="10"/>
      <c r="Z188" s="10"/>
    </row>
    <row r="189" spans="1:26" hidden="1" x14ac:dyDescent="0.25">
      <c r="B189" t="s">
        <v>236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>
        <v>1465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x14ac:dyDescent="0.25">
      <c r="A190">
        <v>90300</v>
      </c>
      <c r="B190" t="s">
        <v>109</v>
      </c>
      <c r="C190">
        <v>300</v>
      </c>
      <c r="E190" s="10">
        <v>300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x14ac:dyDescent="0.25">
      <c r="B191" t="s">
        <v>218</v>
      </c>
      <c r="E191" s="10"/>
      <c r="F191" s="10">
        <v>0</v>
      </c>
      <c r="G191" s="10">
        <v>21.57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154.75</v>
      </c>
      <c r="O191" s="10">
        <v>0</v>
      </c>
      <c r="P191" s="10">
        <v>0</v>
      </c>
      <c r="Q191" s="10">
        <v>0</v>
      </c>
      <c r="R191" s="10">
        <f>SUM(F191:Q191)</f>
        <v>176.32</v>
      </c>
      <c r="S191" s="10">
        <v>1000</v>
      </c>
      <c r="T191" s="10">
        <v>1000</v>
      </c>
      <c r="U191" s="10">
        <v>1000</v>
      </c>
      <c r="V191" s="10">
        <v>750</v>
      </c>
      <c r="W191" s="10">
        <v>1000</v>
      </c>
      <c r="X191" s="10">
        <v>750</v>
      </c>
      <c r="Y191" s="10">
        <v>750</v>
      </c>
      <c r="Z191" s="10">
        <v>750</v>
      </c>
    </row>
    <row r="192" spans="1:26" ht="15.75" thickBot="1" x14ac:dyDescent="0.3">
      <c r="B192" t="s">
        <v>237</v>
      </c>
      <c r="E192" s="10"/>
      <c r="F192" s="10">
        <v>5173.45</v>
      </c>
      <c r="G192" s="10"/>
      <c r="H192" s="10"/>
      <c r="I192" s="10"/>
      <c r="J192" s="10"/>
      <c r="K192" s="10"/>
      <c r="L192" s="10">
        <v>1675.4</v>
      </c>
      <c r="M192" s="10"/>
      <c r="N192" s="10">
        <v>7382.84</v>
      </c>
      <c r="O192" s="10"/>
      <c r="P192" s="10"/>
      <c r="Q192" s="10"/>
      <c r="R192" s="10">
        <f>SUM(F192:Q192)</f>
        <v>14231.69</v>
      </c>
      <c r="S192" s="10">
        <v>16000</v>
      </c>
      <c r="T192" s="10">
        <v>16000</v>
      </c>
      <c r="U192" s="10">
        <v>16000</v>
      </c>
      <c r="V192" s="10">
        <v>16000</v>
      </c>
      <c r="W192" s="10">
        <v>16000</v>
      </c>
      <c r="X192" s="10">
        <v>16000</v>
      </c>
      <c r="Y192" s="10">
        <v>16000</v>
      </c>
      <c r="Z192" s="10">
        <v>16000</v>
      </c>
    </row>
    <row r="193" spans="1:26" ht="15.75" thickTop="1" x14ac:dyDescent="0.25">
      <c r="A193">
        <v>56000</v>
      </c>
      <c r="B193" t="s">
        <v>28</v>
      </c>
      <c r="C193" s="6">
        <v>78750</v>
      </c>
      <c r="E193" s="17">
        <f>SUM(E169:E192)</f>
        <v>130130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7">
        <f t="shared" ref="R193:Z193" si="23">SUM(R169:R192)</f>
        <v>75587.219999999987</v>
      </c>
      <c r="S193" s="17">
        <f t="shared" si="23"/>
        <v>79400</v>
      </c>
      <c r="T193" s="17">
        <f t="shared" si="23"/>
        <v>76520</v>
      </c>
      <c r="U193" s="17">
        <f t="shared" si="23"/>
        <v>77620</v>
      </c>
      <c r="V193" s="17">
        <f t="shared" si="23"/>
        <v>76970</v>
      </c>
      <c r="W193" s="17">
        <f t="shared" si="23"/>
        <v>82500</v>
      </c>
      <c r="X193" s="17">
        <f t="shared" si="23"/>
        <v>77615.100000000006</v>
      </c>
      <c r="Y193" s="17">
        <f t="shared" si="23"/>
        <v>79478.5</v>
      </c>
      <c r="Z193" s="17">
        <f t="shared" si="23"/>
        <v>81340.899999999994</v>
      </c>
    </row>
    <row r="194" spans="1:26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6" ht="15.75" thickBot="1" x14ac:dyDescent="0.3">
      <c r="A195" s="5">
        <v>57000</v>
      </c>
      <c r="B195" s="5" t="s">
        <v>238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6" ht="15.75" thickTop="1" x14ac:dyDescent="0.25">
      <c r="A196">
        <v>57095</v>
      </c>
      <c r="B196" t="s">
        <v>239</v>
      </c>
      <c r="C196">
        <v>27040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>
        <v>31443.81</v>
      </c>
      <c r="R196" s="10">
        <v>31443.81</v>
      </c>
      <c r="S196" s="10">
        <v>33000</v>
      </c>
      <c r="T196" s="10">
        <v>33000</v>
      </c>
      <c r="U196" s="10">
        <v>35000</v>
      </c>
      <c r="V196" s="10">
        <v>33010</v>
      </c>
      <c r="W196" s="10">
        <v>35000</v>
      </c>
      <c r="X196" s="10">
        <v>34660</v>
      </c>
      <c r="Y196" s="10">
        <v>36311</v>
      </c>
      <c r="Z196" s="10">
        <v>37961</v>
      </c>
    </row>
    <row r="197" spans="1:26" hidden="1" x14ac:dyDescent="0.25">
      <c r="B197" t="s">
        <v>240</v>
      </c>
      <c r="E197" s="10">
        <v>20800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6" hidden="1" x14ac:dyDescent="0.25">
      <c r="B198" t="s">
        <v>241</v>
      </c>
      <c r="E198" s="10">
        <v>6000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6" x14ac:dyDescent="0.25">
      <c r="B199" t="s">
        <v>93</v>
      </c>
      <c r="C199">
        <v>0</v>
      </c>
      <c r="E199" s="10">
        <v>2050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>
        <v>2405.4499999999998</v>
      </c>
      <c r="R199" s="10">
        <v>2405.4499999999998</v>
      </c>
      <c r="S199" s="10">
        <v>2550</v>
      </c>
      <c r="T199" s="10">
        <v>2550</v>
      </c>
      <c r="U199" s="10">
        <v>2700</v>
      </c>
      <c r="V199">
        <f>V196*0.0765</f>
        <v>2525.2649999999999</v>
      </c>
      <c r="W199" s="10">
        <v>2700</v>
      </c>
      <c r="X199">
        <f>X196*0.0765</f>
        <v>2651.49</v>
      </c>
      <c r="Y199">
        <v>2777.8</v>
      </c>
      <c r="Z199">
        <v>2904.1</v>
      </c>
    </row>
    <row r="200" spans="1:26" x14ac:dyDescent="0.25">
      <c r="B200" t="s">
        <v>152</v>
      </c>
      <c r="C200">
        <v>0</v>
      </c>
      <c r="E200" s="10">
        <v>4650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3">
        <v>476.58</v>
      </c>
      <c r="R200" s="10">
        <v>5718.96</v>
      </c>
      <c r="S200" s="10">
        <v>5750</v>
      </c>
      <c r="T200" s="10">
        <v>5750</v>
      </c>
      <c r="U200" s="10">
        <v>5750</v>
      </c>
      <c r="V200" s="10">
        <v>5750</v>
      </c>
      <c r="W200" s="10">
        <v>5750</v>
      </c>
      <c r="X200" s="10">
        <v>5750</v>
      </c>
      <c r="Y200" s="10">
        <v>5750</v>
      </c>
      <c r="Z200" s="10">
        <v>5750</v>
      </c>
    </row>
    <row r="201" spans="1:26" x14ac:dyDescent="0.25">
      <c r="B201" t="s">
        <v>153</v>
      </c>
      <c r="E201" s="10"/>
      <c r="F201" s="10">
        <v>354.07</v>
      </c>
      <c r="G201" s="10"/>
      <c r="H201" s="10"/>
      <c r="I201" s="10">
        <v>682.53</v>
      </c>
      <c r="J201" s="10"/>
      <c r="K201" s="10"/>
      <c r="L201" s="10">
        <v>607.6</v>
      </c>
      <c r="M201" s="10"/>
      <c r="N201" s="10"/>
      <c r="O201" s="10">
        <v>534.96</v>
      </c>
      <c r="P201" s="10"/>
      <c r="Q201" s="10"/>
      <c r="R201" s="10">
        <f>SUM(F201:Q201)</f>
        <v>2179.16</v>
      </c>
      <c r="S201" s="10">
        <v>6150</v>
      </c>
      <c r="T201" s="10">
        <v>6150</v>
      </c>
      <c r="U201" s="10">
        <v>6500</v>
      </c>
      <c r="V201" s="10">
        <v>6150</v>
      </c>
      <c r="W201" s="10">
        <v>6500</v>
      </c>
      <c r="X201" s="10">
        <v>6433</v>
      </c>
      <c r="Y201" s="10">
        <v>6740</v>
      </c>
      <c r="Z201" s="10">
        <v>7046</v>
      </c>
    </row>
    <row r="202" spans="1:26" x14ac:dyDescent="0.25">
      <c r="B202" t="s">
        <v>96</v>
      </c>
      <c r="C202">
        <v>0</v>
      </c>
      <c r="E202" s="10">
        <v>210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>
        <v>210</v>
      </c>
      <c r="S202" s="10">
        <v>300</v>
      </c>
      <c r="T202" s="10">
        <v>300</v>
      </c>
      <c r="U202" s="10">
        <v>350</v>
      </c>
      <c r="V202" s="10">
        <v>325</v>
      </c>
      <c r="W202" s="10">
        <v>350</v>
      </c>
      <c r="X202" s="10">
        <v>350</v>
      </c>
      <c r="Y202" s="10">
        <v>375</v>
      </c>
      <c r="Z202" s="10">
        <v>400</v>
      </c>
    </row>
    <row r="203" spans="1:26" x14ac:dyDescent="0.25">
      <c r="A203">
        <v>57300</v>
      </c>
      <c r="B203" t="s">
        <v>242</v>
      </c>
      <c r="C203">
        <v>5025</v>
      </c>
      <c r="E203" s="10"/>
      <c r="F203" s="10"/>
      <c r="G203" s="10">
        <v>158.19999999999999</v>
      </c>
      <c r="H203" s="10">
        <v>54.5</v>
      </c>
      <c r="I203" s="10"/>
      <c r="J203" s="10">
        <v>29.45</v>
      </c>
      <c r="K203" s="10">
        <v>68.75</v>
      </c>
      <c r="L203" s="10"/>
      <c r="M203" s="10"/>
      <c r="N203" s="10"/>
      <c r="O203" s="10"/>
      <c r="P203" s="10">
        <v>128.38</v>
      </c>
      <c r="Q203" s="10"/>
      <c r="R203" s="10">
        <f>SUM(F203:Q203)</f>
        <v>439.28</v>
      </c>
      <c r="S203" s="10">
        <v>1000</v>
      </c>
      <c r="T203" s="14">
        <v>750</v>
      </c>
      <c r="U203" s="14">
        <v>750</v>
      </c>
      <c r="V203" s="14">
        <v>550</v>
      </c>
      <c r="W203" s="14">
        <v>750</v>
      </c>
      <c r="X203" s="14">
        <v>550</v>
      </c>
      <c r="Y203" s="14">
        <v>550</v>
      </c>
      <c r="Z203" s="14">
        <v>550</v>
      </c>
    </row>
    <row r="204" spans="1:26" x14ac:dyDescent="0.25">
      <c r="B204" t="s">
        <v>243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>
        <v>500</v>
      </c>
      <c r="R204" s="10">
        <v>500</v>
      </c>
      <c r="S204" s="20">
        <v>500</v>
      </c>
      <c r="T204" s="20">
        <v>500</v>
      </c>
      <c r="U204" s="20">
        <v>500</v>
      </c>
      <c r="V204" s="20">
        <v>500</v>
      </c>
      <c r="W204" s="20">
        <v>500</v>
      </c>
      <c r="X204" s="20">
        <v>500</v>
      </c>
      <c r="Y204" s="20">
        <v>500</v>
      </c>
      <c r="Z204" s="20">
        <v>500</v>
      </c>
    </row>
    <row r="205" spans="1:26" x14ac:dyDescent="0.25">
      <c r="B205" t="s">
        <v>244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0">
        <v>1500</v>
      </c>
      <c r="T205" s="20">
        <v>1500</v>
      </c>
      <c r="U205" s="20">
        <v>1500</v>
      </c>
      <c r="V205" s="20">
        <v>1000</v>
      </c>
      <c r="W205" s="20">
        <v>1500</v>
      </c>
      <c r="X205" s="20">
        <v>1000</v>
      </c>
      <c r="Y205" s="20">
        <v>1500</v>
      </c>
      <c r="Z205" s="20">
        <v>1500</v>
      </c>
    </row>
    <row r="206" spans="1:26" x14ac:dyDescent="0.25">
      <c r="B206" t="s">
        <v>245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0">
        <v>2000</v>
      </c>
      <c r="T206" s="20">
        <v>2000</v>
      </c>
      <c r="U206" s="20">
        <v>2000</v>
      </c>
      <c r="V206" s="20">
        <v>2000</v>
      </c>
      <c r="W206" s="20">
        <v>2000</v>
      </c>
      <c r="X206" s="20">
        <v>2000</v>
      </c>
      <c r="Y206" s="20">
        <v>2000</v>
      </c>
      <c r="Z206" s="20">
        <v>2000</v>
      </c>
    </row>
    <row r="207" spans="1:26" ht="15.75" thickBot="1" x14ac:dyDescent="0.3">
      <c r="B207" t="s">
        <v>246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0"/>
      <c r="T207" s="20"/>
      <c r="U207" s="10"/>
      <c r="V207" s="10"/>
      <c r="W207" s="10"/>
    </row>
    <row r="208" spans="1:26" ht="15.75" thickTop="1" x14ac:dyDescent="0.25">
      <c r="A208">
        <v>57000</v>
      </c>
      <c r="B208" t="s">
        <v>28</v>
      </c>
      <c r="C208" s="6">
        <v>32065</v>
      </c>
      <c r="E208" s="17">
        <f>SUM(E197:E204)</f>
        <v>33710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7">
        <f>SUM(R196:R207)</f>
        <v>42896.66</v>
      </c>
      <c r="S208" s="17">
        <f>SUM(S196:S207)</f>
        <v>52750</v>
      </c>
      <c r="T208" s="17">
        <f>SUM(T196:T207)</f>
        <v>52500</v>
      </c>
      <c r="U208" s="17">
        <f t="shared" ref="U208:Z208" si="24">SUM(U196:U207)</f>
        <v>55050</v>
      </c>
      <c r="V208" s="17">
        <f t="shared" si="24"/>
        <v>51810.264999999999</v>
      </c>
      <c r="W208" s="17">
        <f t="shared" si="24"/>
        <v>55050</v>
      </c>
      <c r="X208" s="17">
        <f t="shared" si="24"/>
        <v>53894.49</v>
      </c>
      <c r="Y208" s="17">
        <f t="shared" si="24"/>
        <v>56503.8</v>
      </c>
      <c r="Z208" s="17">
        <f t="shared" si="24"/>
        <v>58611.1</v>
      </c>
    </row>
    <row r="209" spans="1:26" x14ac:dyDescent="0.25"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6" x14ac:dyDescent="0.25"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6" x14ac:dyDescent="0.25"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6" x14ac:dyDescent="0.25"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6" x14ac:dyDescent="0.25">
      <c r="E213" s="9" t="s">
        <v>2</v>
      </c>
      <c r="F213" s="9" t="s">
        <v>3</v>
      </c>
      <c r="G213" s="9" t="s">
        <v>4</v>
      </c>
      <c r="H213" s="9" t="s">
        <v>5</v>
      </c>
      <c r="I213" s="9" t="s">
        <v>6</v>
      </c>
      <c r="J213" s="9" t="s">
        <v>7</v>
      </c>
      <c r="K213" s="9" t="s">
        <v>77</v>
      </c>
      <c r="L213" s="9" t="s">
        <v>78</v>
      </c>
      <c r="M213" s="9" t="s">
        <v>79</v>
      </c>
      <c r="N213" s="9" t="s">
        <v>11</v>
      </c>
      <c r="O213" s="9" t="s">
        <v>12</v>
      </c>
      <c r="P213" s="9" t="s">
        <v>13</v>
      </c>
      <c r="Q213" s="9" t="s">
        <v>14</v>
      </c>
      <c r="R213" s="9" t="s">
        <v>80</v>
      </c>
      <c r="S213" s="9" t="s">
        <v>81</v>
      </c>
      <c r="T213" s="9" t="s">
        <v>81</v>
      </c>
      <c r="U213" s="10"/>
      <c r="V213" s="10" t="s">
        <v>83</v>
      </c>
      <c r="W213" s="10"/>
      <c r="X213" s="9" t="s">
        <v>85</v>
      </c>
      <c r="Y213" s="9" t="s">
        <v>140</v>
      </c>
      <c r="Z213" s="9" t="s">
        <v>141</v>
      </c>
    </row>
    <row r="214" spans="1:26" ht="15.75" thickBot="1" x14ac:dyDescent="0.3">
      <c r="A214" s="5">
        <v>58000</v>
      </c>
      <c r="B214" s="5" t="s">
        <v>247</v>
      </c>
      <c r="C214">
        <v>12000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6" ht="15.75" thickTop="1" x14ac:dyDescent="0.25">
      <c r="B215" s="21" t="s">
        <v>248</v>
      </c>
      <c r="E215" s="10">
        <v>33000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v>24935.52</v>
      </c>
      <c r="S215" s="10">
        <v>26500</v>
      </c>
      <c r="T215" s="10">
        <v>25500</v>
      </c>
      <c r="U215" s="10">
        <v>25500</v>
      </c>
      <c r="V215" s="10">
        <v>25500</v>
      </c>
      <c r="W215" s="10">
        <v>25500</v>
      </c>
      <c r="X215" s="10">
        <v>25500</v>
      </c>
      <c r="Y215" s="10">
        <v>25500</v>
      </c>
      <c r="Z215" s="10">
        <v>25500</v>
      </c>
    </row>
    <row r="216" spans="1:26" x14ac:dyDescent="0.25">
      <c r="B216" t="s">
        <v>249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>
        <v>3016.25</v>
      </c>
      <c r="P216" s="10"/>
      <c r="Q216" s="10"/>
      <c r="R216" s="10">
        <v>3016.25</v>
      </c>
      <c r="S216" s="10">
        <v>4000</v>
      </c>
      <c r="T216" s="10">
        <v>4000</v>
      </c>
      <c r="U216" s="10">
        <v>4000</v>
      </c>
      <c r="V216" s="10">
        <v>4000</v>
      </c>
      <c r="W216" s="10">
        <v>4000</v>
      </c>
      <c r="X216" s="10">
        <v>4000</v>
      </c>
      <c r="Y216" s="10">
        <v>4000</v>
      </c>
      <c r="Z216" s="10">
        <v>4000</v>
      </c>
    </row>
    <row r="217" spans="1:26" x14ac:dyDescent="0.25">
      <c r="B217" t="s">
        <v>250</v>
      </c>
      <c r="E217" s="10"/>
      <c r="F217" s="10"/>
      <c r="G217" s="10"/>
      <c r="H217" s="10"/>
      <c r="I217" s="10"/>
      <c r="J217" s="10"/>
      <c r="K217" s="10"/>
      <c r="L217" s="10"/>
      <c r="M217" s="10">
        <v>4194.45</v>
      </c>
      <c r="N217" s="10"/>
      <c r="O217" s="10"/>
      <c r="P217" s="10"/>
      <c r="Q217" s="10"/>
      <c r="R217" s="10">
        <v>4194.45</v>
      </c>
      <c r="S217" s="10"/>
      <c r="T217" s="10"/>
      <c r="U217" s="10"/>
      <c r="V217" s="10"/>
      <c r="W217" s="10"/>
      <c r="X217" s="10"/>
      <c r="Y217" s="10"/>
      <c r="Z217" s="10"/>
    </row>
    <row r="218" spans="1:26" x14ac:dyDescent="0.25">
      <c r="B218" t="s">
        <v>251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>
        <v>116.42</v>
      </c>
      <c r="R218" s="10">
        <v>116.42</v>
      </c>
      <c r="S218" s="10">
        <v>500</v>
      </c>
      <c r="T218" s="10">
        <v>500</v>
      </c>
      <c r="U218" s="10">
        <v>500</v>
      </c>
      <c r="V218" s="10">
        <v>500</v>
      </c>
      <c r="W218" s="10">
        <v>500</v>
      </c>
      <c r="X218" s="10">
        <v>500</v>
      </c>
      <c r="Y218" s="10">
        <v>500</v>
      </c>
      <c r="Z218" s="10">
        <v>500</v>
      </c>
    </row>
    <row r="219" spans="1:26" ht="15.75" thickBot="1" x14ac:dyDescent="0.3">
      <c r="B219" t="s">
        <v>252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v>1000</v>
      </c>
      <c r="S219" s="10">
        <v>2000</v>
      </c>
      <c r="T219" s="10">
        <v>2000</v>
      </c>
      <c r="U219" s="10">
        <v>2000</v>
      </c>
      <c r="V219" s="10">
        <v>2000</v>
      </c>
      <c r="W219" s="10">
        <v>2000</v>
      </c>
      <c r="X219" s="10">
        <v>2000</v>
      </c>
      <c r="Y219" s="10">
        <v>2000</v>
      </c>
      <c r="Z219" s="10">
        <v>2000</v>
      </c>
    </row>
    <row r="220" spans="1:26" ht="15.75" thickTop="1" x14ac:dyDescent="0.25">
      <c r="A220">
        <v>58000</v>
      </c>
      <c r="B220" t="s">
        <v>28</v>
      </c>
      <c r="E220" s="22">
        <v>33000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7">
        <f>SUM(R215:R219)</f>
        <v>33262.639999999999</v>
      </c>
      <c r="S220" s="17">
        <f>SUM(S215:S219)</f>
        <v>33000</v>
      </c>
      <c r="T220" s="17">
        <f>SUM(T215:T219)</f>
        <v>32000</v>
      </c>
      <c r="U220" s="17">
        <f t="shared" ref="U220:Z220" si="25">SUM(U215:U219)</f>
        <v>32000</v>
      </c>
      <c r="V220" s="17">
        <f t="shared" si="25"/>
        <v>32000</v>
      </c>
      <c r="W220" s="17">
        <f t="shared" si="25"/>
        <v>32000</v>
      </c>
      <c r="X220" s="17">
        <f t="shared" si="25"/>
        <v>32000</v>
      </c>
      <c r="Y220" s="17">
        <f t="shared" si="25"/>
        <v>32000</v>
      </c>
      <c r="Z220" s="17">
        <f t="shared" si="25"/>
        <v>32000</v>
      </c>
    </row>
    <row r="221" spans="1:26" x14ac:dyDescent="0.25"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6" x14ac:dyDescent="0.25">
      <c r="B222" s="21" t="s">
        <v>248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6" x14ac:dyDescent="0.25">
      <c r="B223" t="s">
        <v>253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>
        <v>20000</v>
      </c>
      <c r="W223" s="10"/>
      <c r="X223">
        <v>20000</v>
      </c>
      <c r="Y223">
        <v>20000</v>
      </c>
      <c r="Z223" s="10">
        <v>20000</v>
      </c>
    </row>
    <row r="224" spans="1:26" x14ac:dyDescent="0.25"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Z224" s="10"/>
    </row>
    <row r="225" spans="1:28" x14ac:dyDescent="0.25">
      <c r="A225" s="4"/>
      <c r="B225" s="4" t="s">
        <v>254</v>
      </c>
      <c r="C225" s="4"/>
      <c r="D225" s="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>
        <v>42997.120000000003</v>
      </c>
      <c r="S225" s="13">
        <v>42000</v>
      </c>
      <c r="T225" s="13">
        <v>42000</v>
      </c>
      <c r="U225" s="13">
        <v>42000</v>
      </c>
      <c r="V225" s="13">
        <v>42000</v>
      </c>
      <c r="W225" s="13">
        <v>42000</v>
      </c>
      <c r="X225" s="13">
        <v>42000</v>
      </c>
      <c r="Y225" s="13">
        <v>42000</v>
      </c>
      <c r="Z225" s="13">
        <v>42000</v>
      </c>
      <c r="AA225" s="4"/>
      <c r="AB225" s="4"/>
    </row>
    <row r="226" spans="1:28" x14ac:dyDescent="0.25"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8" x14ac:dyDescent="0.25"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8" x14ac:dyDescent="0.25">
      <c r="B228" t="s">
        <v>255</v>
      </c>
      <c r="C228">
        <f>SUM(C40,C55,C66,C115,C146,C165,C193,C208,C214)</f>
        <v>1045311</v>
      </c>
      <c r="E228" s="10">
        <f>SUM(E40,E55,E66,E115,E146,E165,E193,E208,E220)</f>
        <v>1182950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f>SUM(R40,R55,R66,R115,R146,R165,R193,R208,R220,R225)</f>
        <v>1235484.3599999999</v>
      </c>
      <c r="S228" s="10">
        <f>SUM(S40,S55,S66,S115,S146,S165,S193,S208,S220+S225)</f>
        <v>1315616</v>
      </c>
      <c r="T228" s="10">
        <f>SUM(T40,T55,T66,T115,T146,T165,T193,T208,T220+T225)</f>
        <v>1296761.21</v>
      </c>
      <c r="U228" s="10">
        <f>SUM(U40,U55,U66,U115,U146,U165,U193,U208,U220+U225)</f>
        <v>1495170</v>
      </c>
      <c r="V228" s="10">
        <f>SUM(V40,V55,V66,V115,V146,V165,V193,V208,V220,V223,V225)</f>
        <v>1308850.0049999999</v>
      </c>
      <c r="W228" s="10">
        <f>SUM(W40,W55,W66,W115,W146,W165,W193,W208,W220,W223,W225)</f>
        <v>1449870.74</v>
      </c>
      <c r="X228" s="10">
        <f>SUM(X40,X55,X66,X115,X146,X165,X193,X208,X220,X223,X225)</f>
        <v>1337002.2120000001</v>
      </c>
      <c r="Y228" s="10">
        <f>SUM(Y40,Y55,Y66,Y115,Y146,Y165,Y193,Y208,Y220,Y223,Y225)</f>
        <v>1366881.4522500001</v>
      </c>
      <c r="Z228" s="10">
        <f>SUM(Z40,Z55,Z66,Z115,Z146,Z165,Z193,Z208,Z220,Z223,Z225)</f>
        <v>1391751.787</v>
      </c>
    </row>
    <row r="229" spans="1:28" x14ac:dyDescent="0.25"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8" x14ac:dyDescent="0.25">
      <c r="B230" t="s">
        <v>256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>
        <v>1288850</v>
      </c>
      <c r="T230" s="10">
        <v>1288850</v>
      </c>
      <c r="U230" s="10">
        <v>1288850</v>
      </c>
      <c r="V230" s="10">
        <v>1308850</v>
      </c>
      <c r="W230" s="10">
        <v>1288850</v>
      </c>
      <c r="X230" s="10">
        <v>1308850</v>
      </c>
      <c r="Y230" s="10">
        <v>1308850</v>
      </c>
      <c r="Z230" s="10">
        <v>1308850</v>
      </c>
    </row>
    <row r="231" spans="1:28" x14ac:dyDescent="0.25">
      <c r="B231" t="s">
        <v>257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>
        <f>S228-S230</f>
        <v>26766</v>
      </c>
      <c r="T231" s="10">
        <f>T228-T230</f>
        <v>7911.2099999999627</v>
      </c>
      <c r="U231" s="10">
        <f t="shared" ref="U231" si="26">U228-U230</f>
        <v>206320</v>
      </c>
      <c r="V231" s="10">
        <f>V230-V228</f>
        <v>-4.999999888241291E-3</v>
      </c>
      <c r="W231" s="10">
        <f t="shared" ref="W231:Z231" si="27">W230-W228</f>
        <v>-161020.74</v>
      </c>
      <c r="X231" s="10">
        <f t="shared" si="27"/>
        <v>-28152.212000000058</v>
      </c>
      <c r="Y231" s="10">
        <f t="shared" si="27"/>
        <v>-58031.452250000089</v>
      </c>
      <c r="Z231" s="10">
        <f t="shared" si="27"/>
        <v>-82901.787000000011</v>
      </c>
    </row>
    <row r="232" spans="1:28" x14ac:dyDescent="0.25"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8" x14ac:dyDescent="0.25"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8" x14ac:dyDescent="0.25"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Mary Lou Power</cp:lastModifiedBy>
  <cp:lastPrinted>2023-10-12T01:49:33Z</cp:lastPrinted>
  <dcterms:created xsi:type="dcterms:W3CDTF">2023-10-12T01:37:19Z</dcterms:created>
  <dcterms:modified xsi:type="dcterms:W3CDTF">2023-11-13T17:21:09Z</dcterms:modified>
</cp:coreProperties>
</file>