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rbeasley\Desktop\"/>
    </mc:Choice>
  </mc:AlternateContent>
  <xr:revisionPtr revIDLastSave="0" documentId="13_ncr:1_{8BF9044E-49F2-4DB9-8837-10860E29BA81}" xr6:coauthVersionLast="47" xr6:coauthVersionMax="47" xr10:uidLastSave="{00000000-0000-0000-0000-000000000000}"/>
  <bookViews>
    <workbookView xWindow="-120" yWindow="-120" windowWidth="29040" windowHeight="15840" firstSheet="5" activeTab="10" xr2:uid="{00000000-000D-0000-FFFF-FFFF00000000}"/>
  </bookViews>
  <sheets>
    <sheet name="SUMMARY" sheetId="1" r:id="rId1"/>
    <sheet name="GF Revenues" sheetId="2" r:id="rId2"/>
    <sheet name="Council Legal Judicial" sheetId="3" r:id="rId3"/>
    <sheet name="Administrative" sheetId="4" r:id="rId4"/>
    <sheet name="Police" sheetId="5" r:id="rId5"/>
    <sheet name="Fire" sheetId="6" r:id="rId6"/>
    <sheet name="Public Works" sheetId="7" r:id="rId7"/>
    <sheet name="Properties" sheetId="8" r:id="rId8"/>
    <sheet name="Hospitality" sheetId="9" r:id="rId9"/>
    <sheet name="Water Revenues" sheetId="10" r:id="rId10"/>
    <sheet name="Water Expenses" sheetId="11" r:id="rId11"/>
    <sheet name="WWT Revenues" sheetId="12" r:id="rId12"/>
    <sheet name="WWT Expenses" sheetId="13" r:id="rId13"/>
    <sheet name="Sewer Expenses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8" roundtripDataSignature="AMtx7mh53rVgvgBJrxtoxHqYsi9B8LzcSQ=="/>
    </ext>
  </extLst>
</workbook>
</file>

<file path=xl/calcChain.xml><?xml version="1.0" encoding="utf-8"?>
<calcChain xmlns="http://schemas.openxmlformats.org/spreadsheetml/2006/main">
  <c r="I59" i="13" l="1"/>
  <c r="H18" i="14"/>
  <c r="G18" i="14"/>
  <c r="F18" i="14"/>
  <c r="E18" i="14"/>
  <c r="D18" i="14"/>
  <c r="C18" i="14"/>
  <c r="I6" i="14"/>
  <c r="I4" i="14"/>
  <c r="I18" i="14" s="1"/>
  <c r="B22" i="1" s="1"/>
  <c r="G59" i="13"/>
  <c r="F59" i="13"/>
  <c r="E59" i="13"/>
  <c r="D59" i="13"/>
  <c r="C59" i="13"/>
  <c r="I28" i="13"/>
  <c r="I11" i="13"/>
  <c r="I8" i="13"/>
  <c r="H8" i="13"/>
  <c r="I6" i="13"/>
  <c r="H6" i="13"/>
  <c r="I12" i="12"/>
  <c r="H12" i="12"/>
  <c r="G12" i="12"/>
  <c r="F12" i="12"/>
  <c r="E12" i="12"/>
  <c r="D12" i="12"/>
  <c r="C12" i="12"/>
  <c r="G45" i="11"/>
  <c r="F45" i="11"/>
  <c r="E45" i="11"/>
  <c r="D45" i="11"/>
  <c r="C45" i="11"/>
  <c r="I43" i="11"/>
  <c r="I8" i="11"/>
  <c r="H8" i="11"/>
  <c r="I6" i="11"/>
  <c r="I45" i="11" s="1"/>
  <c r="B15" i="1" s="1"/>
  <c r="H6" i="11"/>
  <c r="H45" i="11" s="1"/>
  <c r="I12" i="10"/>
  <c r="H12" i="10"/>
  <c r="G12" i="10"/>
  <c r="F12" i="10"/>
  <c r="E12" i="10"/>
  <c r="D12" i="10"/>
  <c r="C12" i="10"/>
  <c r="I17" i="9"/>
  <c r="H17" i="9"/>
  <c r="G17" i="9"/>
  <c r="F17" i="9"/>
  <c r="E17" i="9"/>
  <c r="D17" i="9"/>
  <c r="C17" i="9"/>
  <c r="I14" i="8"/>
  <c r="B9" i="1" s="1"/>
  <c r="H14" i="8"/>
  <c r="G14" i="8"/>
  <c r="F14" i="8"/>
  <c r="E14" i="8"/>
  <c r="D14" i="8"/>
  <c r="C14" i="8"/>
  <c r="H39" i="7"/>
  <c r="G39" i="7"/>
  <c r="D39" i="7"/>
  <c r="C39" i="7"/>
  <c r="F30" i="7"/>
  <c r="F39" i="7" s="1"/>
  <c r="E30" i="7"/>
  <c r="E39" i="7" s="1"/>
  <c r="I10" i="7"/>
  <c r="H10" i="7"/>
  <c r="I8" i="7"/>
  <c r="H8" i="7"/>
  <c r="L5" i="7"/>
  <c r="M5" i="7" s="1"/>
  <c r="M4" i="7"/>
  <c r="M3" i="7"/>
  <c r="H21" i="6"/>
  <c r="G21" i="6"/>
  <c r="F21" i="6"/>
  <c r="E21" i="6"/>
  <c r="D21" i="6"/>
  <c r="C21" i="6"/>
  <c r="I4" i="6"/>
  <c r="I21" i="6" s="1"/>
  <c r="B7" i="1" s="1"/>
  <c r="G38" i="5"/>
  <c r="F38" i="5"/>
  <c r="E38" i="5"/>
  <c r="D38" i="5"/>
  <c r="C38" i="5"/>
  <c r="I8" i="5"/>
  <c r="H8" i="5"/>
  <c r="H38" i="5" s="1"/>
  <c r="I6" i="5"/>
  <c r="I38" i="5" s="1"/>
  <c r="B6" i="1" s="1"/>
  <c r="H26" i="4"/>
  <c r="G26" i="4"/>
  <c r="F26" i="4"/>
  <c r="E26" i="4"/>
  <c r="D26" i="4"/>
  <c r="C26" i="4"/>
  <c r="H8" i="4"/>
  <c r="I6" i="4"/>
  <c r="I26" i="4" s="1"/>
  <c r="B5" i="1" s="1"/>
  <c r="H19" i="3"/>
  <c r="G19" i="3"/>
  <c r="F19" i="3"/>
  <c r="E19" i="3"/>
  <c r="D19" i="3"/>
  <c r="C19" i="3"/>
  <c r="I7" i="3"/>
  <c r="I6" i="3"/>
  <c r="I43" i="2"/>
  <c r="B2" i="1" s="1"/>
  <c r="B27" i="1" s="1"/>
  <c r="B29" i="1" s="1"/>
  <c r="H43" i="2"/>
  <c r="G43" i="2"/>
  <c r="F43" i="2"/>
  <c r="E43" i="2"/>
  <c r="D43" i="2"/>
  <c r="C43" i="2"/>
  <c r="B20" i="1"/>
  <c r="B14" i="1"/>
  <c r="B16" i="1" l="1"/>
  <c r="I39" i="7"/>
  <c r="H59" i="13"/>
  <c r="B21" i="1"/>
  <c r="B23" i="1" s="1"/>
  <c r="B24" i="1" s="1"/>
  <c r="I19" i="3"/>
  <c r="B4" i="1" s="1"/>
  <c r="M6" i="7"/>
  <c r="B8" i="1" l="1"/>
  <c r="B10" i="1" s="1"/>
  <c r="B11" i="1" s="1"/>
</calcChain>
</file>

<file path=xl/sharedStrings.xml><?xml version="1.0" encoding="utf-8"?>
<sst xmlns="http://schemas.openxmlformats.org/spreadsheetml/2006/main" count="798" uniqueCount="625">
  <si>
    <t xml:space="preserve"> </t>
  </si>
  <si>
    <t>REVENUES</t>
  </si>
  <si>
    <t>EXPENSES</t>
  </si>
  <si>
    <t>CLJ</t>
  </si>
  <si>
    <t>ADMIN</t>
  </si>
  <si>
    <t>POLICE</t>
  </si>
  <si>
    <t>FIRE</t>
  </si>
  <si>
    <t>PUBLIC WORKS</t>
  </si>
  <si>
    <t>PROPERTIES</t>
  </si>
  <si>
    <t>TOTAL EXPENSES</t>
  </si>
  <si>
    <t>WATER FUND</t>
  </si>
  <si>
    <t>REVENUE</t>
  </si>
  <si>
    <t>SEWER</t>
  </si>
  <si>
    <t>WWT EXPENSE</t>
  </si>
  <si>
    <t xml:space="preserve">SEWER ONLY </t>
  </si>
  <si>
    <t>GENERAL FUND REVENUE</t>
  </si>
  <si>
    <t>Account Description</t>
  </si>
  <si>
    <t xml:space="preserve">AccountNo </t>
  </si>
  <si>
    <t>2017-2018</t>
  </si>
  <si>
    <t>2018-2019</t>
  </si>
  <si>
    <t>2019-2020</t>
  </si>
  <si>
    <t xml:space="preserve">2020-2021 </t>
  </si>
  <si>
    <t>2021-2022 YTD</t>
  </si>
  <si>
    <t>2021-2022 BUDGET</t>
  </si>
  <si>
    <t>Requested 22-23</t>
  </si>
  <si>
    <t>Current Property Taxes</t>
  </si>
  <si>
    <t>100-311-10-000</t>
  </si>
  <si>
    <t>Current Vehicle Taxes</t>
  </si>
  <si>
    <t>100-311-20-000</t>
  </si>
  <si>
    <t>Delinquent Taxes</t>
  </si>
  <si>
    <t>100-311-30-000</t>
  </si>
  <si>
    <t>GRWD County Road Fees</t>
  </si>
  <si>
    <t>100-311-50-000</t>
  </si>
  <si>
    <t>Abbv. Current Prop. Tax</t>
  </si>
  <si>
    <t>100-311-60-000</t>
  </si>
  <si>
    <t>Abbv. Current Veh. Taxe</t>
  </si>
  <si>
    <t>100-311-70-000</t>
  </si>
  <si>
    <t>Abbv. Delinquent Taxes</t>
  </si>
  <si>
    <t>100-311-80-000</t>
  </si>
  <si>
    <t>Abbv. Motor Carrier</t>
  </si>
  <si>
    <t>100-311-90-000</t>
  </si>
  <si>
    <t>Lost - Rollback Revenue</t>
  </si>
  <si>
    <t>100-314-10-000</t>
  </si>
  <si>
    <t>Lost - New Revenue</t>
  </si>
  <si>
    <t>100-314-20-000</t>
  </si>
  <si>
    <t>Business Licenses</t>
  </si>
  <si>
    <t>100-320-10-000</t>
  </si>
  <si>
    <t>Bus Lic Collection-Munc</t>
  </si>
  <si>
    <t>100-320-15-000</t>
  </si>
  <si>
    <t>Duke Power Franchise Fe</t>
  </si>
  <si>
    <t>100-320-20-000</t>
  </si>
  <si>
    <t>CPW Franchise Fee</t>
  </si>
  <si>
    <t>100-320-30-000</t>
  </si>
  <si>
    <t>Cable TV Franchise Fee</t>
  </si>
  <si>
    <t>100-320-40-000</t>
  </si>
  <si>
    <t>State Shared Revenues</t>
  </si>
  <si>
    <t>100-335-10-000</t>
  </si>
  <si>
    <t>Accommodations Tax</t>
  </si>
  <si>
    <t>100-335-24-000</t>
  </si>
  <si>
    <t>Telecommunication tax</t>
  </si>
  <si>
    <t>100-335-30-000</t>
  </si>
  <si>
    <t>Inventory Tax</t>
  </si>
  <si>
    <t>100-335-31-000</t>
  </si>
  <si>
    <t>Garbage Fees</t>
  </si>
  <si>
    <t>100-340-10-000</t>
  </si>
  <si>
    <t>Garbage Bag Sales</t>
  </si>
  <si>
    <t>100-340-20-000</t>
  </si>
  <si>
    <t>Town Hall Storage Rent</t>
  </si>
  <si>
    <t>100-348-10-000</t>
  </si>
  <si>
    <t>Rent - Pitts Park</t>
  </si>
  <si>
    <t>100-348-40-000</t>
  </si>
  <si>
    <t>Gazebo rental &amp; mntnce</t>
  </si>
  <si>
    <t>100-348-50-000</t>
  </si>
  <si>
    <t>West End Lot Rent</t>
  </si>
  <si>
    <t>100-348-51-000</t>
  </si>
  <si>
    <t>POP UP SHOP *</t>
  </si>
  <si>
    <t>100-348-60-000</t>
  </si>
  <si>
    <t>Police Fines</t>
  </si>
  <si>
    <t>100-351-00-000</t>
  </si>
  <si>
    <t>POLICE GRANT</t>
  </si>
  <si>
    <t>100-352-00-000</t>
  </si>
  <si>
    <t>Interest Earned</t>
  </si>
  <si>
    <t>100-361-00-000</t>
  </si>
  <si>
    <t>Veterans Memorial Donat</t>
  </si>
  <si>
    <t>100-362-00-000</t>
  </si>
  <si>
    <t>OTHER LOCAL GRANTS</t>
  </si>
  <si>
    <t>100-370-08-005</t>
  </si>
  <si>
    <t>Drug Seizure Funds</t>
  </si>
  <si>
    <t>100-370-08-008</t>
  </si>
  <si>
    <t>CDBG Grant</t>
  </si>
  <si>
    <t>100-370-61-000</t>
  </si>
  <si>
    <t>Miscellaneous Revenue</t>
  </si>
  <si>
    <t>100-370-70-000</t>
  </si>
  <si>
    <t>Wreck Reports</t>
  </si>
  <si>
    <t>100-370-70-001</t>
  </si>
  <si>
    <t>Laurens County Tax</t>
  </si>
  <si>
    <t>100-390-44-000</t>
  </si>
  <si>
    <t>SBA - CELL TOWER LEASE</t>
  </si>
  <si>
    <t>100-390-50-000</t>
  </si>
  <si>
    <t>Covenant Billing Reimbu</t>
  </si>
  <si>
    <t>100-390-60-000</t>
  </si>
  <si>
    <t>Admin office Supply Rei</t>
  </si>
  <si>
    <t>100-390-90-000</t>
  </si>
  <si>
    <t>Catfish Building and La</t>
  </si>
  <si>
    <t>100-390-94-000</t>
  </si>
  <si>
    <t>TOTAL TOWN GENERAL REVE</t>
  </si>
  <si>
    <t>COUNCIL LEGAL JUDICIAL</t>
  </si>
  <si>
    <t xml:space="preserve">2017-2018 </t>
  </si>
  <si>
    <t xml:space="preserve">2018-2019  </t>
  </si>
  <si>
    <t xml:space="preserve">2019-2020 </t>
  </si>
  <si>
    <t xml:space="preserve">2021-2022 YTD </t>
  </si>
  <si>
    <t>Salaries</t>
  </si>
  <si>
    <t>100-410-00-110</t>
  </si>
  <si>
    <t>ASSOCIATE JUDGE SALARY</t>
  </si>
  <si>
    <t>100-410-00-120</t>
  </si>
  <si>
    <t>CHRISTMAS BONUS</t>
  </si>
  <si>
    <t>FICA</t>
  </si>
  <si>
    <t>100-410-00-150</t>
  </si>
  <si>
    <t>Retirement</t>
  </si>
  <si>
    <t>100-410-00-170</t>
  </si>
  <si>
    <t>CLJ Workers Compensatio</t>
  </si>
  <si>
    <t>100-410-00-290</t>
  </si>
  <si>
    <t>Town Attorney</t>
  </si>
  <si>
    <t>100-410-00-320</t>
  </si>
  <si>
    <t>Public Defender Fees</t>
  </si>
  <si>
    <t>100-410-00-321</t>
  </si>
  <si>
    <t>Municipal Association D</t>
  </si>
  <si>
    <t>100-410-00-330</t>
  </si>
  <si>
    <t>Codification</t>
  </si>
  <si>
    <t>100-410-00-335</t>
  </si>
  <si>
    <t>Jurur Expense</t>
  </si>
  <si>
    <t>100-410-00-350</t>
  </si>
  <si>
    <t>Tort Liability Ins.</t>
  </si>
  <si>
    <t>100-410-00-520</t>
  </si>
  <si>
    <t>Travel &amp; Training</t>
  </si>
  <si>
    <t>100-410-00-580</t>
  </si>
  <si>
    <t>Magistrate Expense</t>
  </si>
  <si>
    <t>100-410-00-745</t>
  </si>
  <si>
    <t>Magistrate Travel</t>
  </si>
  <si>
    <t>100-410-00-746</t>
  </si>
  <si>
    <t>Flowers</t>
  </si>
  <si>
    <t>100-410-00-800</t>
  </si>
  <si>
    <t>TOTAL COUNCIL, LEGAL, A</t>
  </si>
  <si>
    <t>ADMINISTRATIVE</t>
  </si>
  <si>
    <t>100-415-00-110</t>
  </si>
  <si>
    <t>Christmas Bonus</t>
  </si>
  <si>
    <t>100-415-00-120</t>
  </si>
  <si>
    <t>ADMIN OVERTIME</t>
  </si>
  <si>
    <t>100-415-00-130</t>
  </si>
  <si>
    <t>Admin - FICA</t>
  </si>
  <si>
    <t>100-415-00-150</t>
  </si>
  <si>
    <t>Admin Health/Life Insurance</t>
  </si>
  <si>
    <t>100-415-00-160</t>
  </si>
  <si>
    <t>100-415-00-170</t>
  </si>
  <si>
    <t>Safety Meeting Materials</t>
  </si>
  <si>
    <t>100-415-00-181</t>
  </si>
  <si>
    <t>Admin Workers Comp</t>
  </si>
  <si>
    <t>100-415-00-291</t>
  </si>
  <si>
    <t>Election Expenses</t>
  </si>
  <si>
    <t>100-415-00-309</t>
  </si>
  <si>
    <t>Surety Bonds</t>
  </si>
  <si>
    <t>100-415-00-310</t>
  </si>
  <si>
    <t>Audit</t>
  </si>
  <si>
    <t>100-415-00-321</t>
  </si>
  <si>
    <t>Adminstrative Bldg. Maint</t>
  </si>
  <si>
    <t>100-415-00-331</t>
  </si>
  <si>
    <t>Equiptment Maintenance</t>
  </si>
  <si>
    <t>100-415-00-430</t>
  </si>
  <si>
    <t>Tort Liabilty Insurance</t>
  </si>
  <si>
    <t>100-415-00-520</t>
  </si>
  <si>
    <t>Fire &amp; Extended Insurance</t>
  </si>
  <si>
    <t>100-415-00-521</t>
  </si>
  <si>
    <t>Communitcations/Phone &amp; Radio</t>
  </si>
  <si>
    <t>100-415-00-530</t>
  </si>
  <si>
    <t>Advertising</t>
  </si>
  <si>
    <t>100-415-00-540</t>
  </si>
  <si>
    <t>100-415-00-580</t>
  </si>
  <si>
    <t>Office Supply</t>
  </si>
  <si>
    <t>100-415-00-612</t>
  </si>
  <si>
    <t>Utlities</t>
  </si>
  <si>
    <t>100-415-00-620</t>
  </si>
  <si>
    <t>Capital</t>
  </si>
  <si>
    <t>100-415-00-795</t>
  </si>
  <si>
    <t>Other Expenditures</t>
  </si>
  <si>
    <t>100-415-00-800</t>
  </si>
  <si>
    <t>Contracts</t>
  </si>
  <si>
    <t>100-415-00-900</t>
  </si>
  <si>
    <t>TOTAL ADMINSTRATION EXP</t>
  </si>
  <si>
    <t>2021-2023 YTD</t>
  </si>
  <si>
    <t>Police Salaries</t>
  </si>
  <si>
    <t>100-421-00-110</t>
  </si>
  <si>
    <t>100-421-00-120</t>
  </si>
  <si>
    <t>Overtime</t>
  </si>
  <si>
    <t>100-421-00-130</t>
  </si>
  <si>
    <t>Police - FICA</t>
  </si>
  <si>
    <t>100-421-00-150</t>
  </si>
  <si>
    <t>Police Health/Life Insurance</t>
  </si>
  <si>
    <t>100-421-00-160</t>
  </si>
  <si>
    <t>Retirement Class II &amp; L Disp</t>
  </si>
  <si>
    <t>100-421-00-170</t>
  </si>
  <si>
    <t>Police Workers Comp</t>
  </si>
  <si>
    <t>100-421-00-280</t>
  </si>
  <si>
    <t>Unemployment</t>
  </si>
  <si>
    <t>100-421-00-281</t>
  </si>
  <si>
    <t>Uniforms</t>
  </si>
  <si>
    <t>100-421-00-290</t>
  </si>
  <si>
    <t>Physicals</t>
  </si>
  <si>
    <t>100-421-00-331</t>
  </si>
  <si>
    <t>Dues &amp; Memberships</t>
  </si>
  <si>
    <t>100-421-00-341</t>
  </si>
  <si>
    <t>Equipment Maintenance</t>
  </si>
  <si>
    <t>100-421-00-430</t>
  </si>
  <si>
    <t>Bldg Maintenance &amp; Supplies</t>
  </si>
  <si>
    <t>100-421-00-431</t>
  </si>
  <si>
    <t>Vehicle Maintenance</t>
  </si>
  <si>
    <t>100-421-00-432</t>
  </si>
  <si>
    <t>Tires</t>
  </si>
  <si>
    <t>100-421-00-433</t>
  </si>
  <si>
    <t>100-421-00-520</t>
  </si>
  <si>
    <t>100-421-00-521</t>
  </si>
  <si>
    <t>Fleet Insurance</t>
  </si>
  <si>
    <t>100-421-00-522</t>
  </si>
  <si>
    <t>Communications/Phone &amp; Radio</t>
  </si>
  <si>
    <t>100-421-00-530</t>
  </si>
  <si>
    <t>100-421-00-580</t>
  </si>
  <si>
    <t>Police Supplies General</t>
  </si>
  <si>
    <t>100-421-00-610</t>
  </si>
  <si>
    <t>Office Supplies</t>
  </si>
  <si>
    <t>100-421-00-612</t>
  </si>
  <si>
    <t>Utilities</t>
  </si>
  <si>
    <t>100-421-00-620</t>
  </si>
  <si>
    <t>GAS</t>
  </si>
  <si>
    <t>100-421-00-626</t>
  </si>
  <si>
    <t>CAR LEASE</t>
  </si>
  <si>
    <t>100-421-00-790</t>
  </si>
  <si>
    <t>K9 EXPENSE</t>
  </si>
  <si>
    <t>100-421-00-791</t>
  </si>
  <si>
    <t>100-421-00-795</t>
  </si>
  <si>
    <t>100-421-00-800</t>
  </si>
  <si>
    <t>Juvenile Detention</t>
  </si>
  <si>
    <t>100-421-00-801</t>
  </si>
  <si>
    <t>Computer Software</t>
  </si>
  <si>
    <t>100-421-00-802</t>
  </si>
  <si>
    <t>TRAFFIC CAMERAS</t>
  </si>
  <si>
    <t>100-421-00-805</t>
  </si>
  <si>
    <t>Animal Control</t>
  </si>
  <si>
    <t>100-421-00-831</t>
  </si>
  <si>
    <t>Copier Contract</t>
  </si>
  <si>
    <t>100-421-00-900</t>
  </si>
  <si>
    <t>Jail Detention</t>
  </si>
  <si>
    <t>100-421-00-901</t>
  </si>
  <si>
    <t>Computer IT Contract</t>
  </si>
  <si>
    <t>100-421-00-905</t>
  </si>
  <si>
    <t>Fireman Salaries</t>
  </si>
  <si>
    <t>100-422-00-110</t>
  </si>
  <si>
    <t>100-422-00-150</t>
  </si>
  <si>
    <t>100-422-00-430</t>
  </si>
  <si>
    <t>100-422-00-431</t>
  </si>
  <si>
    <t>100-422-00-432</t>
  </si>
  <si>
    <t>Communitcation/Phone &amp; Radio</t>
  </si>
  <si>
    <t>100-422-00-530</t>
  </si>
  <si>
    <t>Training Travel Dues</t>
  </si>
  <si>
    <t>100-422-00-580</t>
  </si>
  <si>
    <t>Offices Supplies</t>
  </si>
  <si>
    <t>100-422-00-612</t>
  </si>
  <si>
    <t>Gear Replacement</t>
  </si>
  <si>
    <t>100-422-00-745</t>
  </si>
  <si>
    <t>Capital-</t>
  </si>
  <si>
    <t>100-422-00-795</t>
  </si>
  <si>
    <t>100-422-00-800</t>
  </si>
  <si>
    <t>Public Safety Programs</t>
  </si>
  <si>
    <t>100-422-00-801</t>
  </si>
  <si>
    <t>Firefighter Rehab and Support</t>
  </si>
  <si>
    <t>100-422-00-810</t>
  </si>
  <si>
    <t>First Responder Expense</t>
  </si>
  <si>
    <t>100-422-00-850</t>
  </si>
  <si>
    <t>Covenant Billing Expense</t>
  </si>
  <si>
    <t>100-422-00-852</t>
  </si>
  <si>
    <t>COMPUTER CONTRACT</t>
  </si>
  <si>
    <t>100-422-00-900</t>
  </si>
  <si>
    <t>Explorer Program</t>
  </si>
  <si>
    <t>100-422-00-901</t>
  </si>
  <si>
    <t>FIRE TRUCK MATCH</t>
  </si>
  <si>
    <t>100-422-00-910</t>
  </si>
  <si>
    <t>2021-2022  YTD</t>
  </si>
  <si>
    <t>100-431-00-110</t>
  </si>
  <si>
    <t>SUPERVISOR</t>
  </si>
  <si>
    <t>Beautifcation Consultant</t>
  </si>
  <si>
    <t>100-431-00-115</t>
  </si>
  <si>
    <t>LABOR 1</t>
  </si>
  <si>
    <t>100-431-00-120</t>
  </si>
  <si>
    <t xml:space="preserve">PART TIME </t>
  </si>
  <si>
    <t>Seasonal Help</t>
  </si>
  <si>
    <t>100-431-00-121</t>
  </si>
  <si>
    <t>100-431-00-130</t>
  </si>
  <si>
    <t>Public Works - FICA</t>
  </si>
  <si>
    <t>100-431-00-150</t>
  </si>
  <si>
    <t>Public Work- Health/Life Insur</t>
  </si>
  <si>
    <t>100-431-00-160</t>
  </si>
  <si>
    <t>100-431-00-170</t>
  </si>
  <si>
    <t>Retirees Health Ins</t>
  </si>
  <si>
    <t>100-431-00-171</t>
  </si>
  <si>
    <t>Public Works Worker Comp</t>
  </si>
  <si>
    <t>100-431-00-280</t>
  </si>
  <si>
    <t>100-431-00-290</t>
  </si>
  <si>
    <t>Town Decorations</t>
  </si>
  <si>
    <t>100-431-00-293</t>
  </si>
  <si>
    <t>Streetlights</t>
  </si>
  <si>
    <t>100-431-00-294</t>
  </si>
  <si>
    <t>Tree Cutting</t>
  </si>
  <si>
    <t>100-431-00-424</t>
  </si>
  <si>
    <t>Beautifcation</t>
  </si>
  <si>
    <t>100-431-00-425</t>
  </si>
  <si>
    <t>Equipment Repairs</t>
  </si>
  <si>
    <t>100-431-00-430</t>
  </si>
  <si>
    <t>Bldg Maintenance &amp; Utilities</t>
  </si>
  <si>
    <t>100-431-00-431</t>
  </si>
  <si>
    <t>100-431-00-432</t>
  </si>
  <si>
    <t>Street Sign Maintenance</t>
  </si>
  <si>
    <t>100-431-00-435</t>
  </si>
  <si>
    <t>Street Repairs Drains Potholes</t>
  </si>
  <si>
    <t>100-431-00-436</t>
  </si>
  <si>
    <t>Tort Liability Insurance</t>
  </si>
  <si>
    <t>100-431-00-520</t>
  </si>
  <si>
    <t>100-431-00-521</t>
  </si>
  <si>
    <t>100-431-00-522</t>
  </si>
  <si>
    <t>100-431-00-530</t>
  </si>
  <si>
    <t>100-431-00-580</t>
  </si>
  <si>
    <t>Supplies</t>
  </si>
  <si>
    <t>100-431-00-610</t>
  </si>
  <si>
    <t>Small Tools &amp; Equipment</t>
  </si>
  <si>
    <t>100-431-00-613</t>
  </si>
  <si>
    <t>Garbage Bags</t>
  </si>
  <si>
    <t>100-431-00-615</t>
  </si>
  <si>
    <t>100-431-00-620</t>
  </si>
  <si>
    <t>Gas &amp; Oil</t>
  </si>
  <si>
    <t>100-431-00-626</t>
  </si>
  <si>
    <t>100-431-00-800</t>
  </si>
  <si>
    <t>Safety Equipment</t>
  </si>
  <si>
    <t>100-431-00-850</t>
  </si>
  <si>
    <t>GRASS CUTTING CONTRACT</t>
  </si>
  <si>
    <t>100-431-00-861</t>
  </si>
  <si>
    <t>Garbage Collection Contract</t>
  </si>
  <si>
    <t>100-431-00-971</t>
  </si>
  <si>
    <t>Greenbox fee</t>
  </si>
  <si>
    <t>100-431-00-972</t>
  </si>
  <si>
    <t>COMMERCIAL LANDFILL FEE</t>
  </si>
  <si>
    <t>100-431-00-973</t>
  </si>
  <si>
    <t>Katherine Hall Maintenance</t>
  </si>
  <si>
    <t>100-441-00-001</t>
  </si>
  <si>
    <t>Sale of Property/Surveying</t>
  </si>
  <si>
    <t>100-441-00-003</t>
  </si>
  <si>
    <t>Library</t>
  </si>
  <si>
    <t>100-441-00-004</t>
  </si>
  <si>
    <t>Senior Center</t>
  </si>
  <si>
    <t>100-441-00-007</t>
  </si>
  <si>
    <t>Boy Scout Building</t>
  </si>
  <si>
    <t>100-441-00-008</t>
  </si>
  <si>
    <t>Catfish Building</t>
  </si>
  <si>
    <t>100-441-00-009</t>
  </si>
  <si>
    <t>Amphitheater (utilities)</t>
  </si>
  <si>
    <t>100-441-00-011</t>
  </si>
  <si>
    <t>Code Enforcement</t>
  </si>
  <si>
    <t>100-441-00-012</t>
  </si>
  <si>
    <t>Veterans Memorial Expense</t>
  </si>
  <si>
    <t>100-441-00-013</t>
  </si>
  <si>
    <t>Tourism/Art Building</t>
  </si>
  <si>
    <t>100-441-00-014</t>
  </si>
  <si>
    <t>PROPERTY TAX (FIRE FEES)</t>
  </si>
  <si>
    <t>Hospitality Revenue</t>
  </si>
  <si>
    <t>INCOME</t>
  </si>
  <si>
    <t>100-390-92-000</t>
  </si>
  <si>
    <t>HOSPITALITY</t>
  </si>
  <si>
    <t>Park Maintenance</t>
  </si>
  <si>
    <t>100-461-00-002</t>
  </si>
  <si>
    <t>Catfish Feastival Contr</t>
  </si>
  <si>
    <t>100-461-00-003</t>
  </si>
  <si>
    <t>Beautification Projects</t>
  </si>
  <si>
    <t>100-461-00-006</t>
  </si>
  <si>
    <t>Youth/Communites</t>
  </si>
  <si>
    <t>100-461-00-013</t>
  </si>
  <si>
    <t>Christmas Decorations</t>
  </si>
  <si>
    <t>100-461-00-014</t>
  </si>
  <si>
    <t>Amphitheatre - STAGE</t>
  </si>
  <si>
    <t>100-461-00-017</t>
  </si>
  <si>
    <t>AMPHITHEATER - TRAIL</t>
  </si>
  <si>
    <t>100-461-00-018</t>
  </si>
  <si>
    <t>HISTORY/TOURISM</t>
  </si>
  <si>
    <t>100-461-00-019</t>
  </si>
  <si>
    <t>BEACH FESTIVAL</t>
  </si>
  <si>
    <t>100-461-00-020</t>
  </si>
  <si>
    <t>TOTAL HOSPITALITY</t>
  </si>
  <si>
    <t>Water Revenues</t>
  </si>
  <si>
    <t>500-340-10-000</t>
  </si>
  <si>
    <t>Water Penalties</t>
  </si>
  <si>
    <t>500-340-20-000</t>
  </si>
  <si>
    <t>Service Charges</t>
  </si>
  <si>
    <t>500-340-30-000</t>
  </si>
  <si>
    <t>Water Taps Fees</t>
  </si>
  <si>
    <t>500-340-40-000</t>
  </si>
  <si>
    <t>Safe Drinking Water Fee</t>
  </si>
  <si>
    <t>500-340-50-000</t>
  </si>
  <si>
    <t xml:space="preserve">Setoff Debt Collection </t>
  </si>
  <si>
    <t>500-340-60-000</t>
  </si>
  <si>
    <t>Interest Income - Water</t>
  </si>
  <si>
    <t>500-361-10-000</t>
  </si>
  <si>
    <t>Misc Income</t>
  </si>
  <si>
    <t>500-370-75-000</t>
  </si>
  <si>
    <t>Security Deposits</t>
  </si>
  <si>
    <t>500-370-78-000</t>
  </si>
  <si>
    <t>TOTAL INCOME</t>
  </si>
  <si>
    <t>WATER EXEPENSE</t>
  </si>
  <si>
    <t>500-430-00-110</t>
  </si>
  <si>
    <t>500-430-00-120</t>
  </si>
  <si>
    <t>500-430-00-130</t>
  </si>
  <si>
    <t>500-430-00-150</t>
  </si>
  <si>
    <t>Water - Health/Life Insurance</t>
  </si>
  <si>
    <t>500-430-00-160</t>
  </si>
  <si>
    <t>500-430-00-170</t>
  </si>
  <si>
    <t>Water Workers Comp</t>
  </si>
  <si>
    <t>500-430-00-280</t>
  </si>
  <si>
    <t>500-430-00-290</t>
  </si>
  <si>
    <t>L&amp;L CONTRACTED SERVICES</t>
  </si>
  <si>
    <t>Lab Testing - Water</t>
  </si>
  <si>
    <t>500-430-00-330</t>
  </si>
  <si>
    <t>CPW Water Costs</t>
  </si>
  <si>
    <t>500-430-00-411</t>
  </si>
  <si>
    <t>Water Capacity Fee (CPW New Tap Charge)</t>
  </si>
  <si>
    <t>500-430-00-412</t>
  </si>
  <si>
    <t>Equipment Maint</t>
  </si>
  <si>
    <t>500-430-00-430</t>
  </si>
  <si>
    <t>Bldg. Maint. &amp; Supplies</t>
  </si>
  <si>
    <t>500-430-00-431</t>
  </si>
  <si>
    <t>Vehicle Maint</t>
  </si>
  <si>
    <t>500-430-00-432</t>
  </si>
  <si>
    <t>Water Meters</t>
  </si>
  <si>
    <t>500-430-00-435</t>
  </si>
  <si>
    <t>Meter &amp; Valve Boxes</t>
  </si>
  <si>
    <t>500-430-00-436</t>
  </si>
  <si>
    <t>Water Tank Expense</t>
  </si>
  <si>
    <t>500-430-00-437</t>
  </si>
  <si>
    <t>500-430-00-520</t>
  </si>
  <si>
    <t>500-430-00-521</t>
  </si>
  <si>
    <t>500-430-00-522</t>
  </si>
  <si>
    <t>500-430-00-530</t>
  </si>
  <si>
    <t>500-430-00-580</t>
  </si>
  <si>
    <t>Water Supplies</t>
  </si>
  <si>
    <t>500-430-00-610</t>
  </si>
  <si>
    <t>Utility Cards &amp; Mailers</t>
  </si>
  <si>
    <t>500-430-00-611</t>
  </si>
  <si>
    <t>Postage &amp; Office Expense</t>
  </si>
  <si>
    <t>500-430-00-612</t>
  </si>
  <si>
    <t>Tools</t>
  </si>
  <si>
    <t>500-430-00-613</t>
  </si>
  <si>
    <t>Fountain Maintenance</t>
  </si>
  <si>
    <t>500-430-00-614</t>
  </si>
  <si>
    <t>Installation &amp; Repair Supplies</t>
  </si>
  <si>
    <t>500-430-00-615</t>
  </si>
  <si>
    <t>Truck Shed Utilities</t>
  </si>
  <si>
    <t>500-430-00-620</t>
  </si>
  <si>
    <t>Nation Rd Pump Station Utlts</t>
  </si>
  <si>
    <t>500-430-00-622</t>
  </si>
  <si>
    <t>Nation Rd Pump Station O&amp;M</t>
  </si>
  <si>
    <t>500-430-00-623</t>
  </si>
  <si>
    <t>500-430-00-626</t>
  </si>
  <si>
    <t>Asphalt Gravel Cement</t>
  </si>
  <si>
    <t>500-430-00-731</t>
  </si>
  <si>
    <t>500-430-00-850</t>
  </si>
  <si>
    <t>PUPS APPLICATION</t>
  </si>
  <si>
    <t>500-430-00-900</t>
  </si>
  <si>
    <t>HS Pump St Utility</t>
  </si>
  <si>
    <t>500-430-00-985</t>
  </si>
  <si>
    <t>HS Pump O&amp;M</t>
  </si>
  <si>
    <t>500-430-00-986</t>
  </si>
  <si>
    <t>New Tank Utilities</t>
  </si>
  <si>
    <t>500-430-00-987</t>
  </si>
  <si>
    <t>New Tank O&amp;M</t>
  </si>
  <si>
    <t>500-430-00-988</t>
  </si>
  <si>
    <t>RDA Water Tank Bond</t>
  </si>
  <si>
    <t>500-430-00-989</t>
  </si>
  <si>
    <t>Water Renewal Replacement</t>
  </si>
  <si>
    <t>500-430-00-993</t>
  </si>
  <si>
    <t>WWT/SEWER REVENUES</t>
  </si>
  <si>
    <t>2017-2018 YTD</t>
  </si>
  <si>
    <t xml:space="preserve">2018-2019 YTD </t>
  </si>
  <si>
    <t>2019-2020 YTD</t>
  </si>
  <si>
    <t>2020-2021 YTD</t>
  </si>
  <si>
    <t>Sewer Revenues</t>
  </si>
  <si>
    <t>501-344-10-000</t>
  </si>
  <si>
    <t>Laurens County Sewer Revenue</t>
  </si>
  <si>
    <t>501-344-10-001</t>
  </si>
  <si>
    <t>IMA Sewer Revenue</t>
  </si>
  <si>
    <t>501-344-10-002</t>
  </si>
  <si>
    <t>Sewer Penalties</t>
  </si>
  <si>
    <t>501-344-20-000</t>
  </si>
  <si>
    <t>Interest Income - Sewer</t>
  </si>
  <si>
    <t>501-361-20-000</t>
  </si>
  <si>
    <t>SPF Lift Station Reimbursement</t>
  </si>
  <si>
    <t>501-361-51-000</t>
  </si>
  <si>
    <t>Equipment Sale</t>
  </si>
  <si>
    <t>501-460-00-851</t>
  </si>
  <si>
    <t>Sewer Dumping</t>
  </si>
  <si>
    <t>501-465-00-362</t>
  </si>
  <si>
    <t>Sewer Service Charge</t>
  </si>
  <si>
    <t>WWT EXPENSES</t>
  </si>
  <si>
    <t>501-460-00-110</t>
  </si>
  <si>
    <t>501-460-00-120</t>
  </si>
  <si>
    <t>501-460-00-130</t>
  </si>
  <si>
    <t>501-460-00-150</t>
  </si>
  <si>
    <t>WWT - Health/Life Insurance</t>
  </si>
  <si>
    <t>501-460-00-160</t>
  </si>
  <si>
    <t>501-460-00-170</t>
  </si>
  <si>
    <t>WWT Workers Comp</t>
  </si>
  <si>
    <t>501-460-00-280</t>
  </si>
  <si>
    <t>501-460-00-290</t>
  </si>
  <si>
    <t>WWT Contracted Services</t>
  </si>
  <si>
    <t>501-460-00-311</t>
  </si>
  <si>
    <t>WWT Engineering</t>
  </si>
  <si>
    <t>501-460-00-320</t>
  </si>
  <si>
    <t>WWT Legal Expenses</t>
  </si>
  <si>
    <t>501-460-00-321</t>
  </si>
  <si>
    <t>PUMP REPAIR PROJECT</t>
  </si>
  <si>
    <t>501-460-00-331</t>
  </si>
  <si>
    <t>Sludge Removal &amp; Landfill Fees</t>
  </si>
  <si>
    <t>501-460-00-421</t>
  </si>
  <si>
    <t>Polymer</t>
  </si>
  <si>
    <t>501-460-00-422</t>
  </si>
  <si>
    <t>grounds maint</t>
  </si>
  <si>
    <t>right of way maint</t>
  </si>
  <si>
    <t>WWT Equipment Maint</t>
  </si>
  <si>
    <t>501-460-00-430</t>
  </si>
  <si>
    <t>Plant Maint</t>
  </si>
  <si>
    <t>501-460-00-431</t>
  </si>
  <si>
    <t>501-460-00-432</t>
  </si>
  <si>
    <t>501-460-00-520</t>
  </si>
  <si>
    <t>501-460-00-521</t>
  </si>
  <si>
    <t>501-460-00-522</t>
  </si>
  <si>
    <t>Communications/Phones/Pagers</t>
  </si>
  <si>
    <t>501-460-00-530</t>
  </si>
  <si>
    <t>501-460-00-580</t>
  </si>
  <si>
    <t>Supplies &amp; repairs</t>
  </si>
  <si>
    <t>501-460-00-610</t>
  </si>
  <si>
    <t>Lab Testing</t>
  </si>
  <si>
    <t>501-460-00-611</t>
  </si>
  <si>
    <t>Office Expense</t>
  </si>
  <si>
    <t>501-460-00-612</t>
  </si>
  <si>
    <t>TOOL</t>
  </si>
  <si>
    <t>501-460-00-613</t>
  </si>
  <si>
    <t>Instrument Supplies &amp; Maint</t>
  </si>
  <si>
    <t>501-460-00-617</t>
  </si>
  <si>
    <t>WWT Plant Chemicals</t>
  </si>
  <si>
    <t>501-460-00-618</t>
  </si>
  <si>
    <t>WWT Plant Power &amp; Water</t>
  </si>
  <si>
    <t>501-460-00-620</t>
  </si>
  <si>
    <t>Gas &amp; Oil Vehicle</t>
  </si>
  <si>
    <t>501-460-00-626</t>
  </si>
  <si>
    <t>Small Equipment</t>
  </si>
  <si>
    <t>501-460-00-740</t>
  </si>
  <si>
    <t>501-460-00-800</t>
  </si>
  <si>
    <t>Enviromental Permits</t>
  </si>
  <si>
    <t>501-460-00-801</t>
  </si>
  <si>
    <t>501-460-00-850</t>
  </si>
  <si>
    <t>Town Lift Stations Expense</t>
  </si>
  <si>
    <t>501-460-00-910</t>
  </si>
  <si>
    <t>Town Lift Stations Power/Water</t>
  </si>
  <si>
    <t>501-460-00-915</t>
  </si>
  <si>
    <t>HP Lift Stations</t>
  </si>
  <si>
    <t>501-460-00-920</t>
  </si>
  <si>
    <t>HP Lift Station Power/ Water</t>
  </si>
  <si>
    <t>501-460-00-925</t>
  </si>
  <si>
    <t>HP Lift Station Telephone Line</t>
  </si>
  <si>
    <t>501-460-00-926</t>
  </si>
  <si>
    <t>SL Turkey CR Station Expense</t>
  </si>
  <si>
    <t>501-460-00-930</t>
  </si>
  <si>
    <t>SL Turkey CR Stat. Power/Water</t>
  </si>
  <si>
    <t>501-460-00-935</t>
  </si>
  <si>
    <t>SL Turkey CR Telephone</t>
  </si>
  <si>
    <t>501-460-00-936</t>
  </si>
  <si>
    <t>SL Mulberry CR Station Expense</t>
  </si>
  <si>
    <t>501-460-00-940</t>
  </si>
  <si>
    <t>SL Mulberry CR Power/Water</t>
  </si>
  <si>
    <t>501-460-00-945</t>
  </si>
  <si>
    <t>SL Mulberry CR Telephone Line</t>
  </si>
  <si>
    <t>501-460-00-946</t>
  </si>
  <si>
    <t>CDW Lift Station Expense</t>
  </si>
  <si>
    <t>501-460-00-960</t>
  </si>
  <si>
    <t>CDW Lift Station Power</t>
  </si>
  <si>
    <t>501-460-00-965</t>
  </si>
  <si>
    <t>SPF Lift Station Power</t>
  </si>
  <si>
    <t>501-460-00-969</t>
  </si>
  <si>
    <t>WWT Plant Renewal/Replace Fund</t>
  </si>
  <si>
    <t>501-465-00-985</t>
  </si>
  <si>
    <t>WWT #2 Renew/Replace</t>
  </si>
  <si>
    <t>501-465-00-986</t>
  </si>
  <si>
    <t>HP Station Renew/Replace</t>
  </si>
  <si>
    <t>501-465-00-987</t>
  </si>
  <si>
    <t>WWT Plant Town Renewal</t>
  </si>
  <si>
    <t>501-465-00-988</t>
  </si>
  <si>
    <t>capital projects</t>
  </si>
  <si>
    <t>SEWER ONLY EXPENSES</t>
  </si>
  <si>
    <t>502-450-00-110</t>
  </si>
  <si>
    <t>502-450-00-150</t>
  </si>
  <si>
    <t>Health/ Life Insurance</t>
  </si>
  <si>
    <t>502-450-00-160</t>
  </si>
  <si>
    <t>502-450-00-170</t>
  </si>
  <si>
    <t>Fire Ins Pump Stations</t>
  </si>
  <si>
    <t>502-450-00-220</t>
  </si>
  <si>
    <t>502-450-00-290</t>
  </si>
  <si>
    <t>502-450-00-430</t>
  </si>
  <si>
    <t>502-450-00-431</t>
  </si>
  <si>
    <t>502-450-00-432</t>
  </si>
  <si>
    <t>502-450-00-522</t>
  </si>
  <si>
    <t>502-450-00-615</t>
  </si>
  <si>
    <t>Honea Path Line Mntnc</t>
  </si>
  <si>
    <t>502-450-00-850</t>
  </si>
  <si>
    <t>Renewal Replacement</t>
  </si>
  <si>
    <t>502-450-00-900</t>
  </si>
  <si>
    <t>TOTAL SEWER DEPT</t>
  </si>
  <si>
    <t>500-430-00-311</t>
  </si>
  <si>
    <t>501-460-00-433</t>
  </si>
  <si>
    <t>501-460-00-434</t>
  </si>
  <si>
    <t>501-460-00-924</t>
  </si>
  <si>
    <t>100-441-00-915</t>
  </si>
  <si>
    <t>501-465-00-990</t>
  </si>
  <si>
    <t>501-344-10-003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</si>
</sst>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,###,##0.00"/>
  </numFmts>
  <fonts count="18" x14ac:knownFonts="1">
    <font>
      <sz val="11"/>
      <color theme="1"/>
      <name val="Calibri"/>
      <scheme val="minor"/>
    </font>
    <font>
      <sz val="11"/>
      <color rgb="FF385623"/>
      <name val="Calibri"/>
    </font>
    <font>
      <sz val="11"/>
      <color theme="1"/>
      <name val="Calibri"/>
    </font>
    <font>
      <sz val="11"/>
      <color rgb="FFFF0000"/>
      <name val="Calibri"/>
    </font>
    <font>
      <sz val="11"/>
      <color rgb="FF1F3864"/>
      <name val="Calibri"/>
    </font>
    <font>
      <sz val="11"/>
      <color rgb="FF833C0B"/>
      <name val="Calibri"/>
    </font>
    <font>
      <sz val="10"/>
      <color theme="1"/>
      <name val="Calibri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rgb="FF000000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  <fill>
      <patternFill patternType="solid">
        <fgColor rgb="FFFEF2CB"/>
        <bgColor rgb="FFFEF2CB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1" fillId="0" borderId="0" xfId="0" applyFont="1"/>
    <xf numFmtId="44" fontId="1" fillId="0" borderId="0" xfId="0" applyNumberFormat="1" applyFont="1"/>
    <xf numFmtId="9" fontId="2" fillId="0" borderId="0" xfId="0" applyNumberFormat="1" applyFont="1"/>
    <xf numFmtId="44" fontId="3" fillId="0" borderId="0" xfId="0" applyNumberFormat="1" applyFont="1"/>
    <xf numFmtId="0" fontId="2" fillId="0" borderId="0" xfId="0" applyFont="1"/>
    <xf numFmtId="44" fontId="2" fillId="0" borderId="0" xfId="0" applyNumberFormat="1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44" fontId="5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44" fontId="6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center" vertical="top"/>
    </xf>
    <xf numFmtId="44" fontId="7" fillId="0" borderId="0" xfId="0" applyNumberFormat="1" applyFont="1" applyAlignment="1">
      <alignment horizontal="center" vertical="top"/>
    </xf>
    <xf numFmtId="44" fontId="8" fillId="0" borderId="0" xfId="0" applyNumberFormat="1" applyFont="1" applyAlignment="1">
      <alignment vertical="top"/>
    </xf>
    <xf numFmtId="44" fontId="9" fillId="0" borderId="0" xfId="0" applyNumberFormat="1" applyFont="1" applyAlignment="1">
      <alignment vertical="top"/>
    </xf>
    <xf numFmtId="44" fontId="2" fillId="0" borderId="0" xfId="0" applyNumberFormat="1" applyFont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9" fillId="0" borderId="0" xfId="0" applyFont="1" applyAlignment="1">
      <alignment vertical="top"/>
    </xf>
    <xf numFmtId="4" fontId="9" fillId="0" borderId="0" xfId="0" applyNumberFormat="1" applyFont="1" applyAlignment="1">
      <alignment vertical="top"/>
    </xf>
    <xf numFmtId="44" fontId="10" fillId="0" borderId="0" xfId="0" applyNumberFormat="1" applyFont="1" applyAlignment="1">
      <alignment vertical="top"/>
    </xf>
    <xf numFmtId="44" fontId="10" fillId="0" borderId="1" xfId="0" applyNumberFormat="1" applyFont="1" applyBorder="1" applyAlignment="1">
      <alignment vertical="top"/>
    </xf>
    <xf numFmtId="44" fontId="7" fillId="0" borderId="0" xfId="0" applyNumberFormat="1" applyFont="1" applyAlignment="1">
      <alignment vertical="top"/>
    </xf>
    <xf numFmtId="44" fontId="7" fillId="0" borderId="1" xfId="0" applyNumberFormat="1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44" fontId="8" fillId="0" borderId="0" xfId="0" applyNumberFormat="1" applyFont="1" applyAlignment="1">
      <alignment vertical="top"/>
    </xf>
    <xf numFmtId="44" fontId="9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6" fillId="0" borderId="0" xfId="0" applyFont="1"/>
    <xf numFmtId="44" fontId="8" fillId="0" borderId="0" xfId="0" applyNumberFormat="1" applyFont="1" applyAlignment="1">
      <alignment horizontal="center" vertical="top"/>
    </xf>
    <xf numFmtId="44" fontId="11" fillId="0" borderId="0" xfId="0" applyNumberFormat="1" applyFont="1" applyAlignment="1">
      <alignment horizontal="center" vertical="top"/>
    </xf>
    <xf numFmtId="44" fontId="2" fillId="0" borderId="2" xfId="0" applyNumberFormat="1" applyFont="1" applyBorder="1"/>
    <xf numFmtId="44" fontId="2" fillId="0" borderId="2" xfId="0" applyNumberFormat="1" applyFont="1" applyBorder="1" applyAlignment="1"/>
    <xf numFmtId="44" fontId="2" fillId="2" borderId="3" xfId="0" applyNumberFormat="1" applyFont="1" applyFill="1" applyBorder="1"/>
    <xf numFmtId="0" fontId="8" fillId="0" borderId="0" xfId="0" applyFont="1" applyAlignment="1">
      <alignment vertical="top"/>
    </xf>
    <xf numFmtId="44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13" fontId="2" fillId="0" borderId="0" xfId="0" applyNumberFormat="1" applyFont="1"/>
    <xf numFmtId="4" fontId="2" fillId="0" borderId="0" xfId="0" applyNumberFormat="1" applyFont="1"/>
    <xf numFmtId="44" fontId="6" fillId="0" borderId="0" xfId="0" applyNumberFormat="1" applyFont="1"/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4" fontId="2" fillId="0" borderId="1" xfId="0" applyNumberFormat="1" applyFont="1" applyBorder="1"/>
    <xf numFmtId="4" fontId="8" fillId="0" borderId="0" xfId="0" applyNumberFormat="1" applyFont="1" applyAlignment="1">
      <alignment vertical="top"/>
    </xf>
    <xf numFmtId="44" fontId="8" fillId="3" borderId="4" xfId="0" applyNumberFormat="1" applyFont="1" applyFill="1" applyBorder="1" applyAlignment="1">
      <alignment horizontal="center" vertical="top"/>
    </xf>
    <xf numFmtId="44" fontId="12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2" fillId="0" borderId="0" xfId="0" applyFont="1" applyAlignment="1"/>
    <xf numFmtId="44" fontId="2" fillId="0" borderId="0" xfId="0" applyNumberFormat="1" applyFont="1" applyAlignment="1"/>
    <xf numFmtId="44" fontId="3" fillId="0" borderId="2" xfId="0" applyNumberFormat="1" applyFont="1" applyBorder="1" applyAlignment="1"/>
    <xf numFmtId="44" fontId="2" fillId="0" borderId="0" xfId="0" applyNumberFormat="1" applyFont="1" applyAlignment="1">
      <alignment horizontal="center" vertical="center" wrapText="1"/>
    </xf>
    <xf numFmtId="44" fontId="2" fillId="4" borderId="3" xfId="0" applyNumberFormat="1" applyFont="1" applyFill="1" applyBorder="1"/>
    <xf numFmtId="44" fontId="11" fillId="0" borderId="0" xfId="0" applyNumberFormat="1" applyFont="1" applyAlignment="1">
      <alignment vertical="top"/>
    </xf>
    <xf numFmtId="44" fontId="8" fillId="5" borderId="4" xfId="0" applyNumberFormat="1" applyFont="1" applyFill="1" applyBorder="1" applyAlignment="1">
      <alignment vertical="top"/>
    </xf>
    <xf numFmtId="44" fontId="2" fillId="5" borderId="4" xfId="0" applyNumberFormat="1" applyFont="1" applyFill="1" applyBorder="1"/>
    <xf numFmtId="10" fontId="2" fillId="0" borderId="0" xfId="1" applyNumberFormat="1" applyFont="1"/>
    <xf numFmtId="0" fontId="0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6" fillId="0" borderId="0" xfId="0" applyFont="1"/>
    <xf numFmtId="44" fontId="15" fillId="0" borderId="0" xfId="0" applyNumberFormat="1" applyFont="1" applyAlignment="1">
      <alignment horizontal="center" vertical="top"/>
    </xf>
    <xf numFmtId="44" fontId="15" fillId="0" borderId="0" xfId="0" applyNumberFormat="1" applyFont="1" applyAlignment="1">
      <alignment vertical="top"/>
    </xf>
    <xf numFmtId="44" fontId="14" fillId="0" borderId="0" xfId="0" applyNumberFormat="1" applyFont="1"/>
    <xf numFmtId="44" fontId="14" fillId="0" borderId="2" xfId="0" applyNumberFormat="1" applyFont="1" applyBorder="1"/>
    <xf numFmtId="0" fontId="15" fillId="0" borderId="0" xfId="0" applyFont="1" applyAlignment="1">
      <alignment vertical="top"/>
    </xf>
    <xf numFmtId="44" fontId="16" fillId="0" borderId="0" xfId="0" applyNumberFormat="1" applyFont="1" applyAlignment="1">
      <alignment horizontal="center"/>
    </xf>
    <xf numFmtId="44" fontId="14" fillId="0" borderId="0" xfId="0" applyNumberFormat="1" applyFont="1" applyAlignment="1">
      <alignment horizontal="center"/>
    </xf>
    <xf numFmtId="44" fontId="16" fillId="0" borderId="0" xfId="0" applyNumberFormat="1" applyFont="1"/>
    <xf numFmtId="44" fontId="17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0" fontId="0" fillId="0" borderId="0" xfId="0" applyFont="1" applyAlignment="1"/>
    <xf numFmtId="4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workbookViewId="0">
      <selection activeCell="B23" sqref="B23"/>
    </sheetView>
  </sheetViews>
  <sheetFormatPr defaultColWidth="14.42578125" defaultRowHeight="15" customHeight="1" x14ac:dyDescent="0.25"/>
  <cols>
    <col min="1" max="1" width="15.85546875" customWidth="1"/>
    <col min="2" max="2" width="14.28515625" customWidth="1"/>
    <col min="3" max="3" width="9.140625" customWidth="1"/>
    <col min="4" max="8" width="8.7109375" customWidth="1"/>
  </cols>
  <sheetData>
    <row r="1" spans="1:8" x14ac:dyDescent="0.25">
      <c r="A1" s="1" t="s">
        <v>0</v>
      </c>
      <c r="B1" s="2"/>
      <c r="C1" s="3"/>
    </row>
    <row r="2" spans="1:8" x14ac:dyDescent="0.25">
      <c r="A2" s="1" t="s">
        <v>1</v>
      </c>
      <c r="B2" s="2">
        <f>+'GF Revenues'!I43</f>
        <v>1182923.27</v>
      </c>
      <c r="C2" s="3"/>
    </row>
    <row r="3" spans="1:8" x14ac:dyDescent="0.25">
      <c r="A3" s="1" t="s">
        <v>2</v>
      </c>
      <c r="B3" s="2"/>
      <c r="C3" s="3"/>
    </row>
    <row r="4" spans="1:8" x14ac:dyDescent="0.25">
      <c r="A4" s="1" t="s">
        <v>3</v>
      </c>
      <c r="B4" s="2">
        <f>+'Council Legal Judicial'!I19</f>
        <v>65035.01</v>
      </c>
      <c r="C4" s="3"/>
    </row>
    <row r="5" spans="1:8" x14ac:dyDescent="0.25">
      <c r="A5" s="1" t="s">
        <v>4</v>
      </c>
      <c r="B5" s="2">
        <f>+Administrative!I26</f>
        <v>85872.674999999988</v>
      </c>
      <c r="C5" s="3"/>
    </row>
    <row r="6" spans="1:8" x14ac:dyDescent="0.25">
      <c r="A6" s="1" t="s">
        <v>5</v>
      </c>
      <c r="B6" s="2">
        <f>+Police!I38</f>
        <v>617495.71031099989</v>
      </c>
      <c r="C6" s="3"/>
    </row>
    <row r="7" spans="1:8" x14ac:dyDescent="0.25">
      <c r="A7" s="1" t="s">
        <v>6</v>
      </c>
      <c r="B7" s="2">
        <f>+Fire!I21</f>
        <v>15341.5</v>
      </c>
      <c r="C7" s="3"/>
    </row>
    <row r="8" spans="1:8" x14ac:dyDescent="0.25">
      <c r="A8" s="1" t="s">
        <v>7</v>
      </c>
      <c r="B8" s="2">
        <f>+'Public Works'!I39</f>
        <v>374328.3774</v>
      </c>
      <c r="C8" s="3"/>
    </row>
    <row r="9" spans="1:8" x14ac:dyDescent="0.25">
      <c r="A9" s="1" t="s">
        <v>8</v>
      </c>
      <c r="B9" s="2">
        <f>+Properties!I14</f>
        <v>24850</v>
      </c>
      <c r="C9" s="3"/>
    </row>
    <row r="10" spans="1:8" x14ac:dyDescent="0.25">
      <c r="A10" s="1" t="s">
        <v>9</v>
      </c>
      <c r="B10" s="2">
        <f>SUM(B4:B9)</f>
        <v>1182923.2727109999</v>
      </c>
      <c r="C10" s="3"/>
    </row>
    <row r="11" spans="1:8" x14ac:dyDescent="0.25">
      <c r="B11" s="4">
        <f>+B2-B10</f>
        <v>-2.710999920964241E-3</v>
      </c>
      <c r="C11" s="3"/>
      <c r="H11" s="5" t="s">
        <v>0</v>
      </c>
    </row>
    <row r="12" spans="1:8" x14ac:dyDescent="0.25">
      <c r="B12" s="6"/>
      <c r="C12" s="3"/>
    </row>
    <row r="13" spans="1:8" x14ac:dyDescent="0.25">
      <c r="A13" s="7" t="s">
        <v>10</v>
      </c>
      <c r="B13" s="8"/>
      <c r="C13" s="3"/>
    </row>
    <row r="14" spans="1:8" x14ac:dyDescent="0.25">
      <c r="A14" s="7" t="s">
        <v>11</v>
      </c>
      <c r="B14" s="8">
        <f>+'Water Revenues'!I12</f>
        <v>621750</v>
      </c>
      <c r="C14" s="3"/>
    </row>
    <row r="15" spans="1:8" x14ac:dyDescent="0.25">
      <c r="A15" s="7" t="s">
        <v>2</v>
      </c>
      <c r="B15" s="8">
        <f>+'Water Expenses'!I45</f>
        <v>621750.00449900003</v>
      </c>
      <c r="C15" s="3"/>
    </row>
    <row r="16" spans="1:8" x14ac:dyDescent="0.25">
      <c r="A16" s="7"/>
      <c r="B16" s="4">
        <f>+B14-B15</f>
        <v>-4.4990000315010548E-3</v>
      </c>
      <c r="C16" s="3"/>
    </row>
    <row r="17" spans="1:3" x14ac:dyDescent="0.25">
      <c r="B17" s="6"/>
      <c r="C17" s="3"/>
    </row>
    <row r="18" spans="1:3" x14ac:dyDescent="0.25">
      <c r="B18" s="6"/>
      <c r="C18" s="3"/>
    </row>
    <row r="19" spans="1:3" x14ac:dyDescent="0.25">
      <c r="A19" s="9" t="s">
        <v>12</v>
      </c>
      <c r="B19" s="10"/>
      <c r="C19" s="3"/>
    </row>
    <row r="20" spans="1:3" x14ac:dyDescent="0.25">
      <c r="A20" s="9" t="s">
        <v>11</v>
      </c>
      <c r="B20" s="10">
        <f>+'WWT Revenues'!I12</f>
        <v>1095600</v>
      </c>
      <c r="C20" s="3"/>
    </row>
    <row r="21" spans="1:3" ht="15.75" customHeight="1" x14ac:dyDescent="0.25">
      <c r="A21" s="9" t="s">
        <v>13</v>
      </c>
      <c r="B21" s="10">
        <f>+'WWT Expenses'!I59</f>
        <v>1095599.9979999999</v>
      </c>
      <c r="C21" s="3"/>
    </row>
    <row r="22" spans="1:3" ht="15.75" customHeight="1" x14ac:dyDescent="0.25">
      <c r="A22" s="9" t="s">
        <v>14</v>
      </c>
      <c r="B22" s="10">
        <f>+'Sewer Expenses'!I18</f>
        <v>0</v>
      </c>
      <c r="C22" s="3"/>
    </row>
    <row r="23" spans="1:3" ht="15.75" customHeight="1" x14ac:dyDescent="0.25">
      <c r="A23" s="9" t="s">
        <v>9</v>
      </c>
      <c r="B23" s="10">
        <f>+B21+B22</f>
        <v>1095599.9979999999</v>
      </c>
      <c r="C23" s="3"/>
    </row>
    <row r="24" spans="1:3" ht="15.75" customHeight="1" x14ac:dyDescent="0.25">
      <c r="A24" s="9"/>
      <c r="B24" s="6">
        <f>+B20-B23</f>
        <v>2.0000000949949026E-3</v>
      </c>
      <c r="C24" s="3"/>
    </row>
    <row r="25" spans="1:3" ht="15.75" customHeight="1" x14ac:dyDescent="0.25">
      <c r="B25" s="6"/>
      <c r="C25" s="3"/>
    </row>
    <row r="26" spans="1:3" ht="15.75" customHeight="1" x14ac:dyDescent="0.25">
      <c r="B26" s="6"/>
      <c r="C26" s="3"/>
    </row>
    <row r="27" spans="1:3" ht="15.75" customHeight="1" x14ac:dyDescent="0.25">
      <c r="B27" s="6">
        <f>+B2+B14+B20</f>
        <v>2900273.27</v>
      </c>
      <c r="C27" s="3"/>
    </row>
    <row r="28" spans="1:3" ht="15.75" customHeight="1" x14ac:dyDescent="0.25">
      <c r="B28" s="6">
        <v>2833265</v>
      </c>
      <c r="C28" s="3"/>
    </row>
    <row r="29" spans="1:3" ht="15.75" customHeight="1" x14ac:dyDescent="0.25">
      <c r="B29" s="68">
        <f>+B27/B28</f>
        <v>1.0236505480426292</v>
      </c>
      <c r="C29" s="3"/>
    </row>
    <row r="30" spans="1:3" ht="15.75" customHeight="1" x14ac:dyDescent="0.25">
      <c r="B30" s="6"/>
      <c r="C30" s="3"/>
    </row>
    <row r="31" spans="1:3" ht="15.75" customHeight="1" x14ac:dyDescent="0.25">
      <c r="B31" s="6"/>
      <c r="C31" s="3"/>
    </row>
    <row r="32" spans="1:3" ht="15.75" customHeight="1" x14ac:dyDescent="0.25">
      <c r="B32" s="6"/>
      <c r="C32" s="3"/>
    </row>
    <row r="33" spans="2:3" ht="15.75" customHeight="1" x14ac:dyDescent="0.25">
      <c r="B33" s="6"/>
      <c r="C33" s="3"/>
    </row>
    <row r="34" spans="2:3" ht="15.75" customHeight="1" x14ac:dyDescent="0.25">
      <c r="B34" s="6"/>
      <c r="C34" s="3"/>
    </row>
    <row r="35" spans="2:3" ht="15.75" customHeight="1" x14ac:dyDescent="0.25">
      <c r="B35" s="6"/>
      <c r="C35" s="3"/>
    </row>
    <row r="36" spans="2:3" ht="15.75" customHeight="1" x14ac:dyDescent="0.25">
      <c r="B36" s="6"/>
      <c r="C36" s="3"/>
    </row>
    <row r="37" spans="2:3" ht="15.75" customHeight="1" x14ac:dyDescent="0.25">
      <c r="B37" s="6"/>
      <c r="C37" s="3"/>
    </row>
    <row r="38" spans="2:3" ht="15.75" customHeight="1" x14ac:dyDescent="0.25">
      <c r="B38" s="6"/>
      <c r="C38" s="3"/>
    </row>
    <row r="39" spans="2:3" ht="15.75" customHeight="1" x14ac:dyDescent="0.25">
      <c r="B39" s="6"/>
      <c r="C39" s="3"/>
    </row>
    <row r="40" spans="2:3" ht="15.75" customHeight="1" x14ac:dyDescent="0.25">
      <c r="B40" s="6"/>
      <c r="C40" s="3"/>
    </row>
    <row r="41" spans="2:3" ht="15.75" customHeight="1" x14ac:dyDescent="0.25">
      <c r="B41" s="6"/>
      <c r="C41" s="3"/>
    </row>
    <row r="42" spans="2:3" ht="15.75" customHeight="1" x14ac:dyDescent="0.25">
      <c r="B42" s="6"/>
      <c r="C42" s="3"/>
    </row>
    <row r="43" spans="2:3" ht="15.75" customHeight="1" x14ac:dyDescent="0.25">
      <c r="B43" s="6"/>
      <c r="C43" s="3"/>
    </row>
    <row r="44" spans="2:3" ht="15.75" customHeight="1" x14ac:dyDescent="0.25">
      <c r="B44" s="6"/>
      <c r="C44" s="3"/>
    </row>
    <row r="45" spans="2:3" ht="15.75" customHeight="1" x14ac:dyDescent="0.25">
      <c r="B45" s="6"/>
      <c r="C45" s="3"/>
    </row>
    <row r="46" spans="2:3" ht="15.75" customHeight="1" x14ac:dyDescent="0.25">
      <c r="B46" s="6"/>
      <c r="C46" s="3"/>
    </row>
    <row r="47" spans="2:3" ht="15.75" customHeight="1" x14ac:dyDescent="0.25">
      <c r="B47" s="6"/>
      <c r="C47" s="3"/>
    </row>
    <row r="48" spans="2:3" ht="15.75" customHeight="1" x14ac:dyDescent="0.25">
      <c r="B48" s="6"/>
      <c r="C48" s="3"/>
    </row>
    <row r="49" spans="2:3" ht="15.75" customHeight="1" x14ac:dyDescent="0.25">
      <c r="B49" s="6"/>
      <c r="C49" s="3"/>
    </row>
    <row r="50" spans="2:3" ht="15.75" customHeight="1" x14ac:dyDescent="0.25">
      <c r="B50" s="6"/>
      <c r="C50" s="3"/>
    </row>
    <row r="51" spans="2:3" ht="15.75" customHeight="1" x14ac:dyDescent="0.25">
      <c r="B51" s="6"/>
      <c r="C51" s="3"/>
    </row>
    <row r="52" spans="2:3" ht="15.75" customHeight="1" x14ac:dyDescent="0.25">
      <c r="B52" s="6"/>
      <c r="C52" s="3"/>
    </row>
    <row r="53" spans="2:3" ht="15.75" customHeight="1" x14ac:dyDescent="0.25">
      <c r="B53" s="6"/>
      <c r="C53" s="3"/>
    </row>
    <row r="54" spans="2:3" ht="15.75" customHeight="1" x14ac:dyDescent="0.25">
      <c r="B54" s="6"/>
      <c r="C54" s="3"/>
    </row>
    <row r="55" spans="2:3" ht="15.75" customHeight="1" x14ac:dyDescent="0.25">
      <c r="B55" s="6"/>
      <c r="C55" s="3"/>
    </row>
    <row r="56" spans="2:3" ht="15.75" customHeight="1" x14ac:dyDescent="0.25">
      <c r="B56" s="6"/>
      <c r="C56" s="3"/>
    </row>
    <row r="57" spans="2:3" ht="15.75" customHeight="1" x14ac:dyDescent="0.25">
      <c r="B57" s="6"/>
      <c r="C57" s="3"/>
    </row>
    <row r="58" spans="2:3" ht="15.75" customHeight="1" x14ac:dyDescent="0.25">
      <c r="B58" s="6"/>
      <c r="C58" s="3"/>
    </row>
    <row r="59" spans="2:3" ht="15.75" customHeight="1" x14ac:dyDescent="0.25">
      <c r="B59" s="6"/>
      <c r="C59" s="3"/>
    </row>
    <row r="60" spans="2:3" ht="15.75" customHeight="1" x14ac:dyDescent="0.25">
      <c r="B60" s="6"/>
      <c r="C60" s="3"/>
    </row>
    <row r="61" spans="2:3" ht="15.75" customHeight="1" x14ac:dyDescent="0.25">
      <c r="B61" s="6"/>
      <c r="C61" s="3"/>
    </row>
    <row r="62" spans="2:3" ht="15.75" customHeight="1" x14ac:dyDescent="0.25">
      <c r="B62" s="6"/>
      <c r="C62" s="3"/>
    </row>
    <row r="63" spans="2:3" ht="15.75" customHeight="1" x14ac:dyDescent="0.25">
      <c r="B63" s="6"/>
      <c r="C63" s="3"/>
    </row>
    <row r="64" spans="2:3" ht="15.75" customHeight="1" x14ac:dyDescent="0.25">
      <c r="B64" s="6"/>
      <c r="C64" s="3"/>
    </row>
    <row r="65" spans="2:3" ht="15.75" customHeight="1" x14ac:dyDescent="0.25">
      <c r="B65" s="6"/>
      <c r="C65" s="3"/>
    </row>
    <row r="66" spans="2:3" ht="15.75" customHeight="1" x14ac:dyDescent="0.25">
      <c r="B66" s="6"/>
      <c r="C66" s="3"/>
    </row>
    <row r="67" spans="2:3" ht="15.75" customHeight="1" x14ac:dyDescent="0.25">
      <c r="B67" s="6"/>
      <c r="C67" s="3"/>
    </row>
    <row r="68" spans="2:3" ht="15.75" customHeight="1" x14ac:dyDescent="0.25">
      <c r="B68" s="6"/>
      <c r="C68" s="3"/>
    </row>
    <row r="69" spans="2:3" ht="15.75" customHeight="1" x14ac:dyDescent="0.25">
      <c r="B69" s="6"/>
      <c r="C69" s="3"/>
    </row>
    <row r="70" spans="2:3" ht="15.75" customHeight="1" x14ac:dyDescent="0.25">
      <c r="B70" s="6"/>
      <c r="C70" s="3"/>
    </row>
    <row r="71" spans="2:3" ht="15.75" customHeight="1" x14ac:dyDescent="0.25">
      <c r="B71" s="6"/>
      <c r="C71" s="3"/>
    </row>
    <row r="72" spans="2:3" ht="15.75" customHeight="1" x14ac:dyDescent="0.25">
      <c r="B72" s="6"/>
      <c r="C72" s="3"/>
    </row>
    <row r="73" spans="2:3" ht="15.75" customHeight="1" x14ac:dyDescent="0.25">
      <c r="B73" s="6"/>
      <c r="C73" s="3"/>
    </row>
    <row r="74" spans="2:3" ht="15.75" customHeight="1" x14ac:dyDescent="0.25">
      <c r="B74" s="6"/>
      <c r="C74" s="3"/>
    </row>
    <row r="75" spans="2:3" ht="15.75" customHeight="1" x14ac:dyDescent="0.25">
      <c r="B75" s="6"/>
      <c r="C75" s="3"/>
    </row>
    <row r="76" spans="2:3" ht="15.75" customHeight="1" x14ac:dyDescent="0.25">
      <c r="B76" s="6"/>
      <c r="C76" s="3"/>
    </row>
    <row r="77" spans="2:3" ht="15.75" customHeight="1" x14ac:dyDescent="0.25">
      <c r="B77" s="6"/>
      <c r="C77" s="3"/>
    </row>
    <row r="78" spans="2:3" ht="15.75" customHeight="1" x14ac:dyDescent="0.25">
      <c r="B78" s="6"/>
      <c r="C78" s="3"/>
    </row>
    <row r="79" spans="2:3" ht="15.75" customHeight="1" x14ac:dyDescent="0.25">
      <c r="B79" s="6"/>
      <c r="C79" s="3"/>
    </row>
    <row r="80" spans="2:3" ht="15.75" customHeight="1" x14ac:dyDescent="0.25">
      <c r="B80" s="6"/>
      <c r="C80" s="3"/>
    </row>
    <row r="81" spans="2:3" ht="15.75" customHeight="1" x14ac:dyDescent="0.25">
      <c r="B81" s="6"/>
      <c r="C81" s="3"/>
    </row>
    <row r="82" spans="2:3" ht="15.75" customHeight="1" x14ac:dyDescent="0.25">
      <c r="B82" s="6"/>
      <c r="C82" s="3"/>
    </row>
    <row r="83" spans="2:3" ht="15.75" customHeight="1" x14ac:dyDescent="0.25">
      <c r="B83" s="6"/>
      <c r="C83" s="3"/>
    </row>
    <row r="84" spans="2:3" ht="15.75" customHeight="1" x14ac:dyDescent="0.25">
      <c r="B84" s="6"/>
      <c r="C84" s="3"/>
    </row>
    <row r="85" spans="2:3" ht="15.75" customHeight="1" x14ac:dyDescent="0.25">
      <c r="B85" s="6"/>
      <c r="C85" s="3"/>
    </row>
    <row r="86" spans="2:3" ht="15.75" customHeight="1" x14ac:dyDescent="0.25">
      <c r="B86" s="6"/>
      <c r="C86" s="3"/>
    </row>
    <row r="87" spans="2:3" ht="15.75" customHeight="1" x14ac:dyDescent="0.25">
      <c r="B87" s="6"/>
      <c r="C87" s="3"/>
    </row>
    <row r="88" spans="2:3" ht="15.75" customHeight="1" x14ac:dyDescent="0.25">
      <c r="B88" s="6"/>
      <c r="C88" s="3"/>
    </row>
    <row r="89" spans="2:3" ht="15.75" customHeight="1" x14ac:dyDescent="0.25">
      <c r="B89" s="6"/>
      <c r="C89" s="3"/>
    </row>
    <row r="90" spans="2:3" ht="15.75" customHeight="1" x14ac:dyDescent="0.25">
      <c r="B90" s="6"/>
      <c r="C90" s="3"/>
    </row>
    <row r="91" spans="2:3" ht="15.75" customHeight="1" x14ac:dyDescent="0.25">
      <c r="B91" s="6"/>
      <c r="C91" s="3"/>
    </row>
    <row r="92" spans="2:3" ht="15.75" customHeight="1" x14ac:dyDescent="0.25">
      <c r="B92" s="6"/>
      <c r="C92" s="3"/>
    </row>
    <row r="93" spans="2:3" ht="15.75" customHeight="1" x14ac:dyDescent="0.25">
      <c r="B93" s="6"/>
      <c r="C93" s="3"/>
    </row>
    <row r="94" spans="2:3" ht="15.75" customHeight="1" x14ac:dyDescent="0.25">
      <c r="B94" s="6"/>
      <c r="C94" s="3"/>
    </row>
    <row r="95" spans="2:3" ht="15.75" customHeight="1" x14ac:dyDescent="0.25">
      <c r="B95" s="6"/>
      <c r="C95" s="3"/>
    </row>
    <row r="96" spans="2:3" ht="15.75" customHeight="1" x14ac:dyDescent="0.25">
      <c r="B96" s="6"/>
      <c r="C96" s="3"/>
    </row>
    <row r="97" spans="2:3" ht="15.75" customHeight="1" x14ac:dyDescent="0.25">
      <c r="B97" s="6"/>
      <c r="C97" s="3"/>
    </row>
    <row r="98" spans="2:3" ht="15.75" customHeight="1" x14ac:dyDescent="0.25">
      <c r="B98" s="6"/>
      <c r="C98" s="3"/>
    </row>
    <row r="99" spans="2:3" ht="15.75" customHeight="1" x14ac:dyDescent="0.25">
      <c r="B99" s="6"/>
      <c r="C99" s="3"/>
    </row>
    <row r="100" spans="2:3" ht="15.75" customHeight="1" x14ac:dyDescent="0.25">
      <c r="B100" s="6"/>
      <c r="C100" s="3"/>
    </row>
    <row r="101" spans="2:3" ht="15.75" customHeight="1" x14ac:dyDescent="0.25">
      <c r="B101" s="6"/>
      <c r="C101" s="3"/>
    </row>
    <row r="102" spans="2:3" ht="15.75" customHeight="1" x14ac:dyDescent="0.25">
      <c r="B102" s="6"/>
      <c r="C102" s="3"/>
    </row>
    <row r="103" spans="2:3" ht="15.75" customHeight="1" x14ac:dyDescent="0.25">
      <c r="B103" s="6"/>
      <c r="C103" s="3"/>
    </row>
    <row r="104" spans="2:3" ht="15.75" customHeight="1" x14ac:dyDescent="0.25">
      <c r="B104" s="6"/>
      <c r="C104" s="3"/>
    </row>
    <row r="105" spans="2:3" ht="15.75" customHeight="1" x14ac:dyDescent="0.25">
      <c r="B105" s="6"/>
      <c r="C105" s="3"/>
    </row>
    <row r="106" spans="2:3" ht="15.75" customHeight="1" x14ac:dyDescent="0.25">
      <c r="B106" s="6"/>
      <c r="C106" s="3"/>
    </row>
    <row r="107" spans="2:3" ht="15.75" customHeight="1" x14ac:dyDescent="0.25">
      <c r="B107" s="6"/>
      <c r="C107" s="3"/>
    </row>
    <row r="108" spans="2:3" ht="15.75" customHeight="1" x14ac:dyDescent="0.25">
      <c r="B108" s="6"/>
      <c r="C108" s="3"/>
    </row>
    <row r="109" spans="2:3" ht="15.75" customHeight="1" x14ac:dyDescent="0.25">
      <c r="B109" s="6"/>
      <c r="C109" s="3"/>
    </row>
    <row r="110" spans="2:3" ht="15.75" customHeight="1" x14ac:dyDescent="0.25">
      <c r="B110" s="6"/>
      <c r="C110" s="3"/>
    </row>
    <row r="111" spans="2:3" ht="15.75" customHeight="1" x14ac:dyDescent="0.25">
      <c r="B111" s="6"/>
      <c r="C111" s="3"/>
    </row>
    <row r="112" spans="2:3" ht="15.75" customHeight="1" x14ac:dyDescent="0.25">
      <c r="B112" s="6"/>
      <c r="C112" s="3"/>
    </row>
    <row r="113" spans="2:3" ht="15.75" customHeight="1" x14ac:dyDescent="0.25">
      <c r="B113" s="6"/>
      <c r="C113" s="3"/>
    </row>
    <row r="114" spans="2:3" ht="15.75" customHeight="1" x14ac:dyDescent="0.25">
      <c r="B114" s="6"/>
      <c r="C114" s="3"/>
    </row>
    <row r="115" spans="2:3" ht="15.75" customHeight="1" x14ac:dyDescent="0.25">
      <c r="B115" s="6"/>
      <c r="C115" s="3"/>
    </row>
    <row r="116" spans="2:3" ht="15.75" customHeight="1" x14ac:dyDescent="0.25">
      <c r="B116" s="6"/>
      <c r="C116" s="3"/>
    </row>
    <row r="117" spans="2:3" ht="15.75" customHeight="1" x14ac:dyDescent="0.25">
      <c r="B117" s="6"/>
      <c r="C117" s="3"/>
    </row>
    <row r="118" spans="2:3" ht="15.75" customHeight="1" x14ac:dyDescent="0.25">
      <c r="B118" s="6"/>
      <c r="C118" s="3"/>
    </row>
    <row r="119" spans="2:3" ht="15.75" customHeight="1" x14ac:dyDescent="0.25">
      <c r="B119" s="6"/>
      <c r="C119" s="3"/>
    </row>
    <row r="120" spans="2:3" ht="15.75" customHeight="1" x14ac:dyDescent="0.25">
      <c r="B120" s="6"/>
      <c r="C120" s="3"/>
    </row>
    <row r="121" spans="2:3" ht="15.75" customHeight="1" x14ac:dyDescent="0.25">
      <c r="B121" s="6"/>
      <c r="C121" s="3"/>
    </row>
    <row r="122" spans="2:3" ht="15.75" customHeight="1" x14ac:dyDescent="0.25">
      <c r="B122" s="6"/>
      <c r="C122" s="3"/>
    </row>
    <row r="123" spans="2:3" ht="15.75" customHeight="1" x14ac:dyDescent="0.25">
      <c r="B123" s="6"/>
      <c r="C123" s="3"/>
    </row>
    <row r="124" spans="2:3" ht="15.75" customHeight="1" x14ac:dyDescent="0.25">
      <c r="B124" s="6"/>
      <c r="C124" s="3"/>
    </row>
    <row r="125" spans="2:3" ht="15.75" customHeight="1" x14ac:dyDescent="0.25">
      <c r="B125" s="6"/>
      <c r="C125" s="3"/>
    </row>
    <row r="126" spans="2:3" ht="15.75" customHeight="1" x14ac:dyDescent="0.25">
      <c r="B126" s="6"/>
      <c r="C126" s="3"/>
    </row>
    <row r="127" spans="2:3" ht="15.75" customHeight="1" x14ac:dyDescent="0.25">
      <c r="B127" s="6"/>
      <c r="C127" s="3"/>
    </row>
    <row r="128" spans="2:3" ht="15.75" customHeight="1" x14ac:dyDescent="0.25">
      <c r="B128" s="6"/>
      <c r="C128" s="3"/>
    </row>
    <row r="129" spans="2:3" ht="15.75" customHeight="1" x14ac:dyDescent="0.25">
      <c r="B129" s="6"/>
      <c r="C129" s="3"/>
    </row>
    <row r="130" spans="2:3" ht="15.75" customHeight="1" x14ac:dyDescent="0.25">
      <c r="B130" s="6"/>
      <c r="C130" s="3"/>
    </row>
    <row r="131" spans="2:3" ht="15.75" customHeight="1" x14ac:dyDescent="0.25">
      <c r="B131" s="6"/>
      <c r="C131" s="3"/>
    </row>
    <row r="132" spans="2:3" ht="15.75" customHeight="1" x14ac:dyDescent="0.25">
      <c r="B132" s="6"/>
      <c r="C132" s="3"/>
    </row>
    <row r="133" spans="2:3" ht="15.75" customHeight="1" x14ac:dyDescent="0.25">
      <c r="B133" s="6"/>
      <c r="C133" s="3"/>
    </row>
    <row r="134" spans="2:3" ht="15.75" customHeight="1" x14ac:dyDescent="0.25">
      <c r="B134" s="6"/>
      <c r="C134" s="3"/>
    </row>
    <row r="135" spans="2:3" ht="15.75" customHeight="1" x14ac:dyDescent="0.25">
      <c r="B135" s="6"/>
      <c r="C135" s="3"/>
    </row>
    <row r="136" spans="2:3" ht="15.75" customHeight="1" x14ac:dyDescent="0.25">
      <c r="B136" s="6"/>
      <c r="C136" s="3"/>
    </row>
    <row r="137" spans="2:3" ht="15.75" customHeight="1" x14ac:dyDescent="0.25">
      <c r="B137" s="6"/>
      <c r="C137" s="3"/>
    </row>
    <row r="138" spans="2:3" ht="15.75" customHeight="1" x14ac:dyDescent="0.25">
      <c r="B138" s="6"/>
      <c r="C138" s="3"/>
    </row>
    <row r="139" spans="2:3" ht="15.75" customHeight="1" x14ac:dyDescent="0.25">
      <c r="B139" s="6"/>
      <c r="C139" s="3"/>
    </row>
    <row r="140" spans="2:3" ht="15.75" customHeight="1" x14ac:dyDescent="0.25">
      <c r="B140" s="6"/>
      <c r="C140" s="3"/>
    </row>
    <row r="141" spans="2:3" ht="15.75" customHeight="1" x14ac:dyDescent="0.25">
      <c r="B141" s="6"/>
      <c r="C141" s="3"/>
    </row>
    <row r="142" spans="2:3" ht="15.75" customHeight="1" x14ac:dyDescent="0.25">
      <c r="B142" s="6"/>
      <c r="C142" s="3"/>
    </row>
    <row r="143" spans="2:3" ht="15.75" customHeight="1" x14ac:dyDescent="0.25">
      <c r="B143" s="6"/>
      <c r="C143" s="3"/>
    </row>
    <row r="144" spans="2:3" ht="15.75" customHeight="1" x14ac:dyDescent="0.25">
      <c r="B144" s="6"/>
      <c r="C144" s="3"/>
    </row>
    <row r="145" spans="2:3" ht="15.75" customHeight="1" x14ac:dyDescent="0.25">
      <c r="B145" s="6"/>
      <c r="C145" s="3"/>
    </row>
    <row r="146" spans="2:3" ht="15.75" customHeight="1" x14ac:dyDescent="0.25">
      <c r="B146" s="6"/>
      <c r="C146" s="3"/>
    </row>
    <row r="147" spans="2:3" ht="15.75" customHeight="1" x14ac:dyDescent="0.25">
      <c r="B147" s="6"/>
      <c r="C147" s="3"/>
    </row>
    <row r="148" spans="2:3" ht="15.75" customHeight="1" x14ac:dyDescent="0.25">
      <c r="B148" s="6"/>
      <c r="C148" s="3"/>
    </row>
    <row r="149" spans="2:3" ht="15.75" customHeight="1" x14ac:dyDescent="0.25">
      <c r="B149" s="6"/>
      <c r="C149" s="3"/>
    </row>
    <row r="150" spans="2:3" ht="15.75" customHeight="1" x14ac:dyDescent="0.25">
      <c r="B150" s="6"/>
      <c r="C150" s="3"/>
    </row>
    <row r="151" spans="2:3" ht="15.75" customHeight="1" x14ac:dyDescent="0.25">
      <c r="B151" s="6"/>
      <c r="C151" s="3"/>
    </row>
    <row r="152" spans="2:3" ht="15.75" customHeight="1" x14ac:dyDescent="0.25">
      <c r="B152" s="6"/>
      <c r="C152" s="3"/>
    </row>
    <row r="153" spans="2:3" ht="15.75" customHeight="1" x14ac:dyDescent="0.25">
      <c r="B153" s="6"/>
      <c r="C153" s="3"/>
    </row>
    <row r="154" spans="2:3" ht="15.75" customHeight="1" x14ac:dyDescent="0.25">
      <c r="B154" s="6"/>
      <c r="C154" s="3"/>
    </row>
    <row r="155" spans="2:3" ht="15.75" customHeight="1" x14ac:dyDescent="0.25">
      <c r="B155" s="6"/>
      <c r="C155" s="3"/>
    </row>
    <row r="156" spans="2:3" ht="15.75" customHeight="1" x14ac:dyDescent="0.25">
      <c r="B156" s="6"/>
      <c r="C156" s="3"/>
    </row>
    <row r="157" spans="2:3" ht="15.75" customHeight="1" x14ac:dyDescent="0.25">
      <c r="B157" s="6"/>
      <c r="C157" s="3"/>
    </row>
    <row r="158" spans="2:3" ht="15.75" customHeight="1" x14ac:dyDescent="0.25">
      <c r="B158" s="6"/>
      <c r="C158" s="3"/>
    </row>
    <row r="159" spans="2:3" ht="15.75" customHeight="1" x14ac:dyDescent="0.25">
      <c r="B159" s="6"/>
      <c r="C159" s="3"/>
    </row>
    <row r="160" spans="2:3" ht="15.75" customHeight="1" x14ac:dyDescent="0.25">
      <c r="B160" s="6"/>
      <c r="C160" s="3"/>
    </row>
    <row r="161" spans="2:3" ht="15.75" customHeight="1" x14ac:dyDescent="0.25">
      <c r="B161" s="6"/>
      <c r="C161" s="3"/>
    </row>
    <row r="162" spans="2:3" ht="15.75" customHeight="1" x14ac:dyDescent="0.25">
      <c r="B162" s="6"/>
      <c r="C162" s="3"/>
    </row>
    <row r="163" spans="2:3" ht="15.75" customHeight="1" x14ac:dyDescent="0.25">
      <c r="B163" s="6"/>
      <c r="C163" s="3"/>
    </row>
    <row r="164" spans="2:3" ht="15.75" customHeight="1" x14ac:dyDescent="0.25">
      <c r="B164" s="6"/>
      <c r="C164" s="3"/>
    </row>
    <row r="165" spans="2:3" ht="15.75" customHeight="1" x14ac:dyDescent="0.25">
      <c r="B165" s="6"/>
      <c r="C165" s="3"/>
    </row>
    <row r="166" spans="2:3" ht="15.75" customHeight="1" x14ac:dyDescent="0.25">
      <c r="B166" s="6"/>
      <c r="C166" s="3"/>
    </row>
    <row r="167" spans="2:3" ht="15.75" customHeight="1" x14ac:dyDescent="0.25">
      <c r="B167" s="6"/>
      <c r="C167" s="3"/>
    </row>
    <row r="168" spans="2:3" ht="15.75" customHeight="1" x14ac:dyDescent="0.25">
      <c r="B168" s="6"/>
      <c r="C168" s="3"/>
    </row>
    <row r="169" spans="2:3" ht="15.75" customHeight="1" x14ac:dyDescent="0.25">
      <c r="B169" s="6"/>
      <c r="C169" s="3"/>
    </row>
    <row r="170" spans="2:3" ht="15.75" customHeight="1" x14ac:dyDescent="0.25">
      <c r="B170" s="6"/>
      <c r="C170" s="3"/>
    </row>
    <row r="171" spans="2:3" ht="15.75" customHeight="1" x14ac:dyDescent="0.25">
      <c r="B171" s="6"/>
      <c r="C171" s="3"/>
    </row>
    <row r="172" spans="2:3" ht="15.75" customHeight="1" x14ac:dyDescent="0.25">
      <c r="B172" s="6"/>
      <c r="C172" s="3"/>
    </row>
    <row r="173" spans="2:3" ht="15.75" customHeight="1" x14ac:dyDescent="0.25">
      <c r="B173" s="6"/>
      <c r="C173" s="3"/>
    </row>
    <row r="174" spans="2:3" ht="15.75" customHeight="1" x14ac:dyDescent="0.25">
      <c r="B174" s="6"/>
      <c r="C174" s="3"/>
    </row>
    <row r="175" spans="2:3" ht="15.75" customHeight="1" x14ac:dyDescent="0.25">
      <c r="B175" s="6"/>
      <c r="C175" s="3"/>
    </row>
    <row r="176" spans="2:3" ht="15.75" customHeight="1" x14ac:dyDescent="0.25">
      <c r="B176" s="6"/>
      <c r="C176" s="3"/>
    </row>
    <row r="177" spans="2:3" ht="15.75" customHeight="1" x14ac:dyDescent="0.25">
      <c r="B177" s="6"/>
      <c r="C177" s="3"/>
    </row>
    <row r="178" spans="2:3" ht="15.75" customHeight="1" x14ac:dyDescent="0.25">
      <c r="B178" s="6"/>
      <c r="C178" s="3"/>
    </row>
    <row r="179" spans="2:3" ht="15.75" customHeight="1" x14ac:dyDescent="0.25">
      <c r="B179" s="6"/>
      <c r="C179" s="3"/>
    </row>
    <row r="180" spans="2:3" ht="15.75" customHeight="1" x14ac:dyDescent="0.25">
      <c r="B180" s="6"/>
      <c r="C180" s="3"/>
    </row>
    <row r="181" spans="2:3" ht="15.75" customHeight="1" x14ac:dyDescent="0.25">
      <c r="B181" s="6"/>
      <c r="C181" s="3"/>
    </row>
    <row r="182" spans="2:3" ht="15.75" customHeight="1" x14ac:dyDescent="0.25">
      <c r="B182" s="6"/>
      <c r="C182" s="3"/>
    </row>
    <row r="183" spans="2:3" ht="15.75" customHeight="1" x14ac:dyDescent="0.25">
      <c r="B183" s="6"/>
      <c r="C183" s="3"/>
    </row>
    <row r="184" spans="2:3" ht="15.75" customHeight="1" x14ac:dyDescent="0.25">
      <c r="B184" s="6"/>
      <c r="C184" s="3"/>
    </row>
    <row r="185" spans="2:3" ht="15.75" customHeight="1" x14ac:dyDescent="0.25">
      <c r="B185" s="6"/>
      <c r="C185" s="3"/>
    </row>
    <row r="186" spans="2:3" ht="15.75" customHeight="1" x14ac:dyDescent="0.25">
      <c r="B186" s="6"/>
      <c r="C186" s="3"/>
    </row>
    <row r="187" spans="2:3" ht="15.75" customHeight="1" x14ac:dyDescent="0.25">
      <c r="B187" s="6"/>
      <c r="C187" s="3"/>
    </row>
    <row r="188" spans="2:3" ht="15.75" customHeight="1" x14ac:dyDescent="0.25">
      <c r="B188" s="6"/>
      <c r="C188" s="3"/>
    </row>
    <row r="189" spans="2:3" ht="15.75" customHeight="1" x14ac:dyDescent="0.25">
      <c r="B189" s="6"/>
      <c r="C189" s="3"/>
    </row>
    <row r="190" spans="2:3" ht="15.75" customHeight="1" x14ac:dyDescent="0.25">
      <c r="B190" s="6"/>
      <c r="C190" s="3"/>
    </row>
    <row r="191" spans="2:3" ht="15.75" customHeight="1" x14ac:dyDescent="0.25">
      <c r="B191" s="6"/>
      <c r="C191" s="3"/>
    </row>
    <row r="192" spans="2:3" ht="15.75" customHeight="1" x14ac:dyDescent="0.25">
      <c r="B192" s="6"/>
      <c r="C192" s="3"/>
    </row>
    <row r="193" spans="2:3" ht="15.75" customHeight="1" x14ac:dyDescent="0.25">
      <c r="B193" s="6"/>
      <c r="C193" s="3"/>
    </row>
    <row r="194" spans="2:3" ht="15.75" customHeight="1" x14ac:dyDescent="0.25">
      <c r="B194" s="6"/>
      <c r="C194" s="3"/>
    </row>
    <row r="195" spans="2:3" ht="15.75" customHeight="1" x14ac:dyDescent="0.25">
      <c r="B195" s="6"/>
      <c r="C195" s="3"/>
    </row>
    <row r="196" spans="2:3" ht="15.75" customHeight="1" x14ac:dyDescent="0.25">
      <c r="B196" s="6"/>
      <c r="C196" s="3"/>
    </row>
    <row r="197" spans="2:3" ht="15.75" customHeight="1" x14ac:dyDescent="0.25">
      <c r="B197" s="6"/>
      <c r="C197" s="3"/>
    </row>
    <row r="198" spans="2:3" ht="15.75" customHeight="1" x14ac:dyDescent="0.25">
      <c r="B198" s="6"/>
      <c r="C198" s="3"/>
    </row>
    <row r="199" spans="2:3" ht="15.75" customHeight="1" x14ac:dyDescent="0.25">
      <c r="B199" s="6"/>
      <c r="C199" s="3"/>
    </row>
    <row r="200" spans="2:3" ht="15.75" customHeight="1" x14ac:dyDescent="0.25">
      <c r="B200" s="6"/>
      <c r="C200" s="3"/>
    </row>
    <row r="201" spans="2:3" ht="15.75" customHeight="1" x14ac:dyDescent="0.25">
      <c r="B201" s="6"/>
      <c r="C201" s="3"/>
    </row>
    <row r="202" spans="2:3" ht="15.75" customHeight="1" x14ac:dyDescent="0.25">
      <c r="B202" s="6"/>
      <c r="C202" s="3"/>
    </row>
    <row r="203" spans="2:3" ht="15.75" customHeight="1" x14ac:dyDescent="0.25">
      <c r="B203" s="6"/>
      <c r="C203" s="3"/>
    </row>
    <row r="204" spans="2:3" ht="15.75" customHeight="1" x14ac:dyDescent="0.25">
      <c r="B204" s="6"/>
      <c r="C204" s="3"/>
    </row>
    <row r="205" spans="2:3" ht="15.75" customHeight="1" x14ac:dyDescent="0.25">
      <c r="B205" s="6"/>
      <c r="C205" s="3"/>
    </row>
    <row r="206" spans="2:3" ht="15.75" customHeight="1" x14ac:dyDescent="0.25">
      <c r="B206" s="6"/>
      <c r="C206" s="3"/>
    </row>
    <row r="207" spans="2:3" ht="15.75" customHeight="1" x14ac:dyDescent="0.25">
      <c r="B207" s="6"/>
      <c r="C207" s="3"/>
    </row>
    <row r="208" spans="2:3" ht="15.75" customHeight="1" x14ac:dyDescent="0.25">
      <c r="B208" s="6"/>
      <c r="C208" s="3"/>
    </row>
    <row r="209" spans="2:3" ht="15.75" customHeight="1" x14ac:dyDescent="0.25">
      <c r="B209" s="6"/>
      <c r="C209" s="3"/>
    </row>
    <row r="210" spans="2:3" ht="15.75" customHeight="1" x14ac:dyDescent="0.25">
      <c r="B210" s="6"/>
      <c r="C210" s="3"/>
    </row>
    <row r="211" spans="2:3" ht="15.75" customHeight="1" x14ac:dyDescent="0.25">
      <c r="B211" s="6"/>
      <c r="C211" s="3"/>
    </row>
    <row r="212" spans="2:3" ht="15.75" customHeight="1" x14ac:dyDescent="0.25">
      <c r="B212" s="6"/>
      <c r="C212" s="3"/>
    </row>
    <row r="213" spans="2:3" ht="15.75" customHeight="1" x14ac:dyDescent="0.25">
      <c r="B213" s="6"/>
      <c r="C213" s="3"/>
    </row>
    <row r="214" spans="2:3" ht="15.75" customHeight="1" x14ac:dyDescent="0.25">
      <c r="B214" s="6"/>
      <c r="C214" s="3"/>
    </row>
    <row r="215" spans="2:3" ht="15.75" customHeight="1" x14ac:dyDescent="0.25">
      <c r="B215" s="6"/>
      <c r="C215" s="3"/>
    </row>
    <row r="216" spans="2:3" ht="15.75" customHeight="1" x14ac:dyDescent="0.25">
      <c r="B216" s="6"/>
      <c r="C216" s="3"/>
    </row>
    <row r="217" spans="2:3" ht="15.75" customHeight="1" x14ac:dyDescent="0.25">
      <c r="B217" s="6"/>
      <c r="C217" s="3"/>
    </row>
    <row r="218" spans="2:3" ht="15.75" customHeight="1" x14ac:dyDescent="0.25">
      <c r="B218" s="6"/>
      <c r="C218" s="3"/>
    </row>
    <row r="219" spans="2:3" ht="15.75" customHeight="1" x14ac:dyDescent="0.25">
      <c r="B219" s="6"/>
      <c r="C219" s="3"/>
    </row>
    <row r="220" spans="2:3" ht="15.75" customHeight="1" x14ac:dyDescent="0.25">
      <c r="B220" s="6"/>
      <c r="C220" s="3"/>
    </row>
    <row r="221" spans="2:3" ht="15.75" customHeight="1" x14ac:dyDescent="0.25">
      <c r="B221" s="6"/>
      <c r="C221" s="3"/>
    </row>
    <row r="222" spans="2:3" ht="15.75" customHeight="1" x14ac:dyDescent="0.25">
      <c r="B222" s="6"/>
      <c r="C222" s="3"/>
    </row>
    <row r="223" spans="2:3" ht="15.75" customHeight="1" x14ac:dyDescent="0.25">
      <c r="B223" s="6"/>
      <c r="C223" s="3"/>
    </row>
    <row r="224" spans="2:3" ht="15.75" customHeight="1" x14ac:dyDescent="0.25">
      <c r="B224" s="6"/>
      <c r="C224" s="3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2" right="0.2" top="0.25" bottom="0.2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I3" sqref="I3:I11"/>
    </sheetView>
  </sheetViews>
  <sheetFormatPr defaultColWidth="14.42578125" defaultRowHeight="15" customHeight="1" x14ac:dyDescent="0.25"/>
  <cols>
    <col min="1" max="1" width="20" customWidth="1"/>
    <col min="2" max="2" width="21" customWidth="1"/>
    <col min="3" max="3" width="12.28515625" customWidth="1"/>
    <col min="4" max="4" width="12" customWidth="1"/>
    <col min="5" max="5" width="12.28515625" customWidth="1"/>
    <col min="6" max="6" width="12" customWidth="1"/>
    <col min="7" max="7" width="15.7109375" customWidth="1"/>
    <col min="8" max="9" width="17.85546875" customWidth="1"/>
    <col min="10" max="10" width="11.5703125" customWidth="1"/>
    <col min="11" max="26" width="8.7109375" customWidth="1"/>
  </cols>
  <sheetData>
    <row r="1" spans="1:26" x14ac:dyDescent="0.25">
      <c r="A1" s="85" t="s">
        <v>392</v>
      </c>
      <c r="B1" s="84"/>
      <c r="C1" s="84"/>
      <c r="D1" s="84"/>
      <c r="E1" s="84"/>
      <c r="F1" s="84"/>
      <c r="G1" s="84"/>
      <c r="H1" s="84"/>
      <c r="I1" s="8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3" t="s">
        <v>16</v>
      </c>
      <c r="B2" s="16" t="s">
        <v>17</v>
      </c>
      <c r="C2" s="15" t="s">
        <v>107</v>
      </c>
      <c r="D2" s="15" t="s">
        <v>108</v>
      </c>
      <c r="E2" s="15" t="s">
        <v>109</v>
      </c>
      <c r="F2" s="15" t="s">
        <v>21</v>
      </c>
      <c r="G2" s="16" t="s">
        <v>22</v>
      </c>
      <c r="H2" s="16" t="s">
        <v>23</v>
      </c>
      <c r="I2" s="16" t="s">
        <v>24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40" t="s">
        <v>392</v>
      </c>
      <c r="B3" s="58" t="s">
        <v>393</v>
      </c>
      <c r="C3" s="41">
        <v>595066.18000000005</v>
      </c>
      <c r="D3" s="42">
        <v>602417.9</v>
      </c>
      <c r="E3" s="41">
        <v>586341.41</v>
      </c>
      <c r="F3" s="56">
        <v>560580.85</v>
      </c>
      <c r="G3" s="56">
        <v>388785.62</v>
      </c>
      <c r="H3" s="6">
        <v>558624</v>
      </c>
      <c r="I3" s="43">
        <v>586500</v>
      </c>
      <c r="J3" s="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40" t="s">
        <v>394</v>
      </c>
      <c r="B4" s="58" t="s">
        <v>395</v>
      </c>
      <c r="C4" s="41">
        <v>25068.16</v>
      </c>
      <c r="D4" s="42">
        <v>6999.67</v>
      </c>
      <c r="E4" s="41">
        <v>20006.82</v>
      </c>
      <c r="F4" s="56">
        <v>41906.42</v>
      </c>
      <c r="G4" s="56">
        <v>16993.330000000002</v>
      </c>
      <c r="H4" s="6">
        <v>18000</v>
      </c>
      <c r="I4" s="43">
        <v>18000</v>
      </c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40" t="s">
        <v>396</v>
      </c>
      <c r="B5" s="58" t="s">
        <v>397</v>
      </c>
      <c r="C5" s="41">
        <v>6250</v>
      </c>
      <c r="D5" s="42">
        <v>4900</v>
      </c>
      <c r="E5" s="41">
        <v>5675</v>
      </c>
      <c r="F5" s="56">
        <v>4750</v>
      </c>
      <c r="G5" s="56">
        <v>4550</v>
      </c>
      <c r="H5" s="6">
        <v>3500</v>
      </c>
      <c r="I5" s="43">
        <v>5500</v>
      </c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40" t="s">
        <v>398</v>
      </c>
      <c r="B6" s="58" t="s">
        <v>399</v>
      </c>
      <c r="C6" s="41">
        <v>2400</v>
      </c>
      <c r="D6" s="42">
        <v>1400</v>
      </c>
      <c r="E6" s="41">
        <v>0</v>
      </c>
      <c r="F6" s="56">
        <v>850</v>
      </c>
      <c r="G6" s="56">
        <v>850</v>
      </c>
      <c r="H6" s="6">
        <v>1500</v>
      </c>
      <c r="I6" s="43">
        <v>3000</v>
      </c>
      <c r="J6" s="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40" t="s">
        <v>400</v>
      </c>
      <c r="B7" s="58" t="s">
        <v>401</v>
      </c>
      <c r="C7" s="41">
        <v>6398.98</v>
      </c>
      <c r="D7" s="42">
        <v>6974.68</v>
      </c>
      <c r="E7" s="41">
        <v>6851.16</v>
      </c>
      <c r="F7" s="56">
        <v>6886.66</v>
      </c>
      <c r="G7" s="56">
        <v>4644.9399999999996</v>
      </c>
      <c r="H7" s="6">
        <v>5000</v>
      </c>
      <c r="I7" s="43">
        <v>6750</v>
      </c>
      <c r="J7" s="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40" t="s">
        <v>402</v>
      </c>
      <c r="B8" s="58" t="s">
        <v>403</v>
      </c>
      <c r="C8" s="41">
        <v>100</v>
      </c>
      <c r="D8" s="42">
        <v>0</v>
      </c>
      <c r="E8" s="41">
        <v>75</v>
      </c>
      <c r="F8" s="56">
        <v>290</v>
      </c>
      <c r="G8" s="56">
        <v>25</v>
      </c>
      <c r="H8" s="6">
        <v>0</v>
      </c>
      <c r="I8" s="43">
        <v>300</v>
      </c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40" t="s">
        <v>404</v>
      </c>
      <c r="B9" s="58" t="s">
        <v>405</v>
      </c>
      <c r="C9" s="41">
        <v>3020.34</v>
      </c>
      <c r="D9" s="42">
        <v>7230.18</v>
      </c>
      <c r="E9" s="41">
        <v>3654.78</v>
      </c>
      <c r="F9" s="56">
        <v>101.6</v>
      </c>
      <c r="G9" s="56">
        <v>25.9</v>
      </c>
      <c r="H9" s="6">
        <v>1000</v>
      </c>
      <c r="I9" s="43">
        <v>200</v>
      </c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40" t="s">
        <v>406</v>
      </c>
      <c r="B10" s="58" t="s">
        <v>407</v>
      </c>
      <c r="C10" s="41">
        <v>131.15</v>
      </c>
      <c r="D10" s="42">
        <v>-195.7</v>
      </c>
      <c r="E10" s="41">
        <v>1476.5</v>
      </c>
      <c r="F10" s="56">
        <v>13030.8</v>
      </c>
      <c r="G10" s="56">
        <v>3135.63</v>
      </c>
      <c r="H10" s="6">
        <v>0</v>
      </c>
      <c r="I10" s="43">
        <v>0</v>
      </c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40" t="s">
        <v>408</v>
      </c>
      <c r="B11" s="58" t="s">
        <v>409</v>
      </c>
      <c r="C11" s="41">
        <v>0</v>
      </c>
      <c r="D11" s="42">
        <v>0</v>
      </c>
      <c r="E11" s="41">
        <v>9610.2900000000009</v>
      </c>
      <c r="F11" s="56">
        <v>3562.23</v>
      </c>
      <c r="G11" s="56">
        <v>3660.57</v>
      </c>
      <c r="H11" s="6">
        <v>1500</v>
      </c>
      <c r="I11" s="43">
        <v>1500</v>
      </c>
      <c r="J11" s="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40" t="s">
        <v>410</v>
      </c>
      <c r="B12" s="25"/>
      <c r="C12" s="20">
        <f t="shared" ref="C12:I12" si="0">SUM(C3:C11)</f>
        <v>638434.81000000006</v>
      </c>
      <c r="D12" s="20">
        <f t="shared" si="0"/>
        <v>629726.73000000021</v>
      </c>
      <c r="E12" s="20">
        <f t="shared" si="0"/>
        <v>633690.96000000008</v>
      </c>
      <c r="F12" s="20">
        <f t="shared" si="0"/>
        <v>631958.56000000006</v>
      </c>
      <c r="G12" s="25">
        <f t="shared" si="0"/>
        <v>422670.99000000005</v>
      </c>
      <c r="H12" s="6">
        <f t="shared" si="0"/>
        <v>589124</v>
      </c>
      <c r="I12" s="43">
        <f t="shared" si="0"/>
        <v>621750</v>
      </c>
      <c r="J12" s="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40"/>
      <c r="B13" s="12"/>
      <c r="C13" s="20"/>
      <c r="D13" s="20"/>
      <c r="E13" s="20"/>
      <c r="F13" s="40"/>
      <c r="G13" s="5"/>
      <c r="H13" s="6"/>
      <c r="I13" s="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40"/>
      <c r="B14" s="12"/>
      <c r="C14" s="20"/>
      <c r="D14" s="20"/>
      <c r="E14" s="20"/>
      <c r="F14" s="40"/>
      <c r="G14" s="5"/>
      <c r="H14" s="6"/>
      <c r="I14" s="6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40"/>
      <c r="B15" s="12"/>
      <c r="C15" s="20"/>
      <c r="D15" s="20"/>
      <c r="E15" s="20"/>
      <c r="F15" s="40"/>
      <c r="G15" s="5"/>
      <c r="H15" s="6"/>
      <c r="I15" s="6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40"/>
      <c r="B16" s="12"/>
      <c r="C16" s="20"/>
      <c r="D16" s="20"/>
      <c r="E16" s="20"/>
      <c r="F16" s="40"/>
      <c r="G16" s="5"/>
      <c r="H16" s="6"/>
      <c r="I16" s="6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40"/>
      <c r="B17" s="12"/>
      <c r="C17" s="20"/>
      <c r="D17" s="20"/>
      <c r="E17" s="20"/>
      <c r="F17" s="40"/>
      <c r="G17" s="5"/>
      <c r="H17" s="6"/>
      <c r="I17" s="6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40"/>
      <c r="B18" s="12"/>
      <c r="C18" s="20"/>
      <c r="D18" s="20"/>
      <c r="E18" s="20"/>
      <c r="F18" s="40"/>
      <c r="G18" s="5"/>
      <c r="H18" s="6"/>
      <c r="I18" s="6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40"/>
      <c r="B19" s="12"/>
      <c r="C19" s="20"/>
      <c r="D19" s="20"/>
      <c r="E19" s="20"/>
      <c r="F19" s="40"/>
      <c r="G19" s="5"/>
      <c r="H19" s="6"/>
      <c r="I19" s="6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40"/>
      <c r="B20" s="12"/>
      <c r="C20" s="20"/>
      <c r="D20" s="20"/>
      <c r="E20" s="20"/>
      <c r="F20" s="40"/>
      <c r="G20" s="5"/>
      <c r="H20" s="6"/>
      <c r="I20" s="6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40"/>
      <c r="B21" s="12"/>
      <c r="C21" s="20"/>
      <c r="D21" s="20"/>
      <c r="E21" s="20"/>
      <c r="F21" s="40"/>
      <c r="G21" s="5"/>
      <c r="H21" s="6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40"/>
      <c r="B22" s="12"/>
      <c r="C22" s="20"/>
      <c r="D22" s="20"/>
      <c r="E22" s="20"/>
      <c r="F22" s="40"/>
      <c r="G22" s="5"/>
      <c r="H22" s="6"/>
      <c r="I22" s="6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40"/>
      <c r="B23" s="12"/>
      <c r="C23" s="20"/>
      <c r="D23" s="20"/>
      <c r="E23" s="20"/>
      <c r="F23" s="40"/>
      <c r="G23" s="5"/>
      <c r="H23" s="6"/>
      <c r="I23" s="6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40"/>
      <c r="B24" s="12"/>
      <c r="C24" s="20"/>
      <c r="D24" s="20"/>
      <c r="E24" s="20"/>
      <c r="F24" s="40"/>
      <c r="G24" s="5"/>
      <c r="H24" s="6"/>
      <c r="I24" s="6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40"/>
      <c r="B25" s="12"/>
      <c r="C25" s="20"/>
      <c r="D25" s="20"/>
      <c r="E25" s="20"/>
      <c r="F25" s="40"/>
      <c r="G25" s="5"/>
      <c r="H25" s="6"/>
      <c r="I25" s="6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40"/>
      <c r="B26" s="12"/>
      <c r="C26" s="20"/>
      <c r="D26" s="20"/>
      <c r="E26" s="20"/>
      <c r="F26" s="40"/>
      <c r="G26" s="5"/>
      <c r="H26" s="6"/>
      <c r="I26" s="6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40"/>
      <c r="B27" s="12"/>
      <c r="C27" s="20"/>
      <c r="D27" s="20"/>
      <c r="E27" s="20"/>
      <c r="F27" s="40"/>
      <c r="G27" s="5"/>
      <c r="H27" s="6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40"/>
      <c r="B28" s="12"/>
      <c r="C28" s="20"/>
      <c r="D28" s="20"/>
      <c r="E28" s="20"/>
      <c r="F28" s="40"/>
      <c r="G28" s="5"/>
      <c r="H28" s="6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40"/>
      <c r="B29" s="12"/>
      <c r="C29" s="20"/>
      <c r="D29" s="20"/>
      <c r="E29" s="20"/>
      <c r="F29" s="40"/>
      <c r="G29" s="5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40"/>
      <c r="B30" s="12"/>
      <c r="C30" s="20"/>
      <c r="D30" s="20"/>
      <c r="E30" s="20"/>
      <c r="F30" s="40"/>
      <c r="G30" s="5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40"/>
      <c r="B31" s="12"/>
      <c r="C31" s="20"/>
      <c r="D31" s="20"/>
      <c r="E31" s="20"/>
      <c r="F31" s="40"/>
      <c r="G31" s="5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40"/>
      <c r="B32" s="12"/>
      <c r="C32" s="20"/>
      <c r="D32" s="20"/>
      <c r="E32" s="20"/>
      <c r="F32" s="40"/>
      <c r="G32" s="5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40"/>
      <c r="B33" s="12"/>
      <c r="C33" s="20"/>
      <c r="D33" s="20"/>
      <c r="E33" s="20"/>
      <c r="F33" s="40"/>
      <c r="G33" s="5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40"/>
      <c r="B34" s="12"/>
      <c r="C34" s="20"/>
      <c r="D34" s="20"/>
      <c r="E34" s="20"/>
      <c r="F34" s="40"/>
      <c r="G34" s="5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40"/>
      <c r="B35" s="12"/>
      <c r="C35" s="20"/>
      <c r="D35" s="20"/>
      <c r="E35" s="20"/>
      <c r="F35" s="40"/>
      <c r="G35" s="5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40"/>
      <c r="B36" s="12"/>
      <c r="C36" s="20"/>
      <c r="D36" s="20"/>
      <c r="E36" s="20"/>
      <c r="F36" s="40"/>
      <c r="G36" s="5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40"/>
      <c r="B37" s="12"/>
      <c r="C37" s="20"/>
      <c r="D37" s="20"/>
      <c r="E37" s="20"/>
      <c r="F37" s="40"/>
      <c r="G37" s="5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40"/>
      <c r="B38" s="12"/>
      <c r="C38" s="20"/>
      <c r="D38" s="20"/>
      <c r="E38" s="20"/>
      <c r="F38" s="40"/>
      <c r="G38" s="5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40"/>
      <c r="B39" s="12"/>
      <c r="C39" s="20"/>
      <c r="D39" s="20"/>
      <c r="E39" s="20"/>
      <c r="F39" s="40"/>
      <c r="G39" s="5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40"/>
      <c r="B40" s="12"/>
      <c r="C40" s="20"/>
      <c r="D40" s="20"/>
      <c r="E40" s="20"/>
      <c r="F40" s="40"/>
      <c r="G40" s="5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40"/>
      <c r="B41" s="12"/>
      <c r="C41" s="20"/>
      <c r="D41" s="20"/>
      <c r="E41" s="20"/>
      <c r="F41" s="40"/>
      <c r="G41" s="5"/>
      <c r="H41" s="6"/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40"/>
      <c r="B42" s="12"/>
      <c r="C42" s="20"/>
      <c r="D42" s="20"/>
      <c r="E42" s="20"/>
      <c r="F42" s="40"/>
      <c r="G42" s="5"/>
      <c r="H42" s="6"/>
      <c r="I42" s="6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40"/>
      <c r="B43" s="12"/>
      <c r="C43" s="20"/>
      <c r="D43" s="20"/>
      <c r="E43" s="20"/>
      <c r="F43" s="40"/>
      <c r="G43" s="5"/>
      <c r="H43" s="6"/>
      <c r="I43" s="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40"/>
      <c r="B44" s="12"/>
      <c r="C44" s="20"/>
      <c r="D44" s="20"/>
      <c r="E44" s="20"/>
      <c r="F44" s="40"/>
      <c r="G44" s="5"/>
      <c r="H44" s="6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40"/>
      <c r="B45" s="12"/>
      <c r="C45" s="20"/>
      <c r="D45" s="20"/>
      <c r="E45" s="20"/>
      <c r="F45" s="40"/>
      <c r="G45" s="5"/>
      <c r="H45" s="6"/>
      <c r="I45" s="6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40"/>
      <c r="B46" s="12"/>
      <c r="C46" s="20"/>
      <c r="D46" s="20"/>
      <c r="E46" s="20"/>
      <c r="F46" s="40"/>
      <c r="G46" s="5"/>
      <c r="H46" s="6"/>
      <c r="I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40"/>
      <c r="B47" s="12"/>
      <c r="C47" s="20"/>
      <c r="D47" s="20"/>
      <c r="E47" s="20"/>
      <c r="F47" s="40"/>
      <c r="G47" s="5"/>
      <c r="H47" s="6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40"/>
      <c r="B48" s="12"/>
      <c r="C48" s="20"/>
      <c r="D48" s="20"/>
      <c r="E48" s="20"/>
      <c r="F48" s="40"/>
      <c r="G48" s="5"/>
      <c r="H48" s="6"/>
      <c r="I48" s="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40"/>
      <c r="B49" s="12"/>
      <c r="C49" s="20"/>
      <c r="D49" s="20"/>
      <c r="E49" s="20"/>
      <c r="F49" s="40"/>
      <c r="G49" s="5"/>
      <c r="H49" s="6"/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40"/>
      <c r="B50" s="12"/>
      <c r="C50" s="20"/>
      <c r="D50" s="20"/>
      <c r="E50" s="20"/>
      <c r="F50" s="40"/>
      <c r="G50" s="5"/>
      <c r="H50" s="6"/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40"/>
      <c r="B51" s="12"/>
      <c r="C51" s="20"/>
      <c r="D51" s="20"/>
      <c r="E51" s="20"/>
      <c r="F51" s="40"/>
      <c r="G51" s="5"/>
      <c r="H51" s="6"/>
      <c r="I51" s="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40"/>
      <c r="B52" s="12"/>
      <c r="C52" s="20"/>
      <c r="D52" s="20"/>
      <c r="E52" s="20"/>
      <c r="F52" s="40"/>
      <c r="G52" s="5"/>
      <c r="H52" s="6"/>
      <c r="I52" s="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40"/>
      <c r="B53" s="12"/>
      <c r="C53" s="20"/>
      <c r="D53" s="20"/>
      <c r="E53" s="20"/>
      <c r="F53" s="40"/>
      <c r="G53" s="5"/>
      <c r="H53" s="6"/>
      <c r="I53" s="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40"/>
      <c r="B54" s="12"/>
      <c r="C54" s="20"/>
      <c r="D54" s="20"/>
      <c r="E54" s="20"/>
      <c r="F54" s="40"/>
      <c r="G54" s="5"/>
      <c r="H54" s="6"/>
      <c r="I54" s="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40"/>
      <c r="B55" s="12"/>
      <c r="C55" s="20"/>
      <c r="D55" s="20"/>
      <c r="E55" s="20"/>
      <c r="F55" s="40"/>
      <c r="G55" s="5"/>
      <c r="H55" s="6"/>
      <c r="I55" s="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40"/>
      <c r="B56" s="12"/>
      <c r="C56" s="20"/>
      <c r="D56" s="20"/>
      <c r="E56" s="20"/>
      <c r="F56" s="40"/>
      <c r="G56" s="5"/>
      <c r="H56" s="6"/>
      <c r="I56" s="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40"/>
      <c r="B57" s="12"/>
      <c r="C57" s="20"/>
      <c r="D57" s="20"/>
      <c r="E57" s="20"/>
      <c r="F57" s="40"/>
      <c r="G57" s="5"/>
      <c r="H57" s="6"/>
      <c r="I57" s="6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40"/>
      <c r="B58" s="12"/>
      <c r="C58" s="20"/>
      <c r="D58" s="20"/>
      <c r="E58" s="20"/>
      <c r="F58" s="40"/>
      <c r="G58" s="5"/>
      <c r="H58" s="6"/>
      <c r="I58" s="6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40"/>
      <c r="B59" s="12"/>
      <c r="C59" s="20"/>
      <c r="D59" s="20"/>
      <c r="E59" s="20"/>
      <c r="F59" s="40"/>
      <c r="G59" s="5"/>
      <c r="H59" s="6"/>
      <c r="I59" s="6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40"/>
      <c r="B60" s="12"/>
      <c r="C60" s="20"/>
      <c r="D60" s="20"/>
      <c r="E60" s="20"/>
      <c r="F60" s="40"/>
      <c r="G60" s="5"/>
      <c r="H60" s="6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40"/>
      <c r="B61" s="12"/>
      <c r="C61" s="20"/>
      <c r="D61" s="20"/>
      <c r="E61" s="20"/>
      <c r="F61" s="40"/>
      <c r="G61" s="5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40"/>
      <c r="B62" s="12"/>
      <c r="C62" s="20"/>
      <c r="D62" s="20"/>
      <c r="E62" s="20"/>
      <c r="F62" s="40"/>
      <c r="G62" s="5"/>
      <c r="H62" s="6"/>
      <c r="I62" s="6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40"/>
      <c r="B63" s="12"/>
      <c r="C63" s="20"/>
      <c r="D63" s="20"/>
      <c r="E63" s="20"/>
      <c r="F63" s="40"/>
      <c r="G63" s="5"/>
      <c r="H63" s="6"/>
      <c r="I63" s="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40"/>
      <c r="B64" s="12"/>
      <c r="C64" s="20"/>
      <c r="D64" s="20"/>
      <c r="E64" s="20"/>
      <c r="F64" s="40"/>
      <c r="G64" s="5"/>
      <c r="H64" s="6"/>
      <c r="I64" s="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40"/>
      <c r="B65" s="12"/>
      <c r="C65" s="20"/>
      <c r="D65" s="20"/>
      <c r="E65" s="20"/>
      <c r="F65" s="40"/>
      <c r="G65" s="5"/>
      <c r="H65" s="6"/>
      <c r="I65" s="6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40"/>
      <c r="B66" s="12"/>
      <c r="C66" s="20"/>
      <c r="D66" s="20"/>
      <c r="E66" s="20"/>
      <c r="F66" s="40"/>
      <c r="G66" s="5"/>
      <c r="H66" s="6"/>
      <c r="I66" s="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40"/>
      <c r="B67" s="12"/>
      <c r="C67" s="20"/>
      <c r="D67" s="20"/>
      <c r="E67" s="20"/>
      <c r="F67" s="40"/>
      <c r="G67" s="5"/>
      <c r="H67" s="6"/>
      <c r="I67" s="6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40"/>
      <c r="B68" s="12"/>
      <c r="C68" s="20"/>
      <c r="D68" s="20"/>
      <c r="E68" s="20"/>
      <c r="F68" s="40"/>
      <c r="G68" s="5"/>
      <c r="H68" s="6"/>
      <c r="I68" s="6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40"/>
      <c r="B69" s="12"/>
      <c r="C69" s="20"/>
      <c r="D69" s="20"/>
      <c r="E69" s="20"/>
      <c r="F69" s="40"/>
      <c r="G69" s="5"/>
      <c r="H69" s="6"/>
      <c r="I69" s="6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40"/>
      <c r="B70" s="12"/>
      <c r="C70" s="20"/>
      <c r="D70" s="20"/>
      <c r="E70" s="20"/>
      <c r="F70" s="40"/>
      <c r="G70" s="5"/>
      <c r="H70" s="6"/>
      <c r="I70" s="6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40"/>
      <c r="B71" s="12"/>
      <c r="C71" s="20"/>
      <c r="D71" s="20"/>
      <c r="E71" s="20"/>
      <c r="F71" s="40"/>
      <c r="G71" s="5"/>
      <c r="H71" s="6"/>
      <c r="I71" s="6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40"/>
      <c r="B72" s="12"/>
      <c r="C72" s="20"/>
      <c r="D72" s="20"/>
      <c r="E72" s="20"/>
      <c r="F72" s="40"/>
      <c r="G72" s="5"/>
      <c r="H72" s="6"/>
      <c r="I72" s="6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40"/>
      <c r="B73" s="12"/>
      <c r="C73" s="20"/>
      <c r="D73" s="20"/>
      <c r="E73" s="20"/>
      <c r="F73" s="40"/>
      <c r="G73" s="5"/>
      <c r="H73" s="6"/>
      <c r="I73" s="6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40"/>
      <c r="B74" s="12"/>
      <c r="C74" s="20"/>
      <c r="D74" s="20"/>
      <c r="E74" s="20"/>
      <c r="F74" s="40"/>
      <c r="G74" s="5"/>
      <c r="H74" s="6"/>
      <c r="I74" s="6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40"/>
      <c r="B75" s="12"/>
      <c r="C75" s="20"/>
      <c r="D75" s="20"/>
      <c r="E75" s="20"/>
      <c r="F75" s="40"/>
      <c r="G75" s="5"/>
      <c r="H75" s="6"/>
      <c r="I75" s="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40"/>
      <c r="B76" s="12"/>
      <c r="C76" s="20"/>
      <c r="D76" s="20"/>
      <c r="E76" s="20"/>
      <c r="F76" s="40"/>
      <c r="G76" s="5"/>
      <c r="H76" s="6"/>
      <c r="I76" s="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40"/>
      <c r="B77" s="12"/>
      <c r="C77" s="20"/>
      <c r="D77" s="20"/>
      <c r="E77" s="20"/>
      <c r="F77" s="40"/>
      <c r="G77" s="5"/>
      <c r="H77" s="6"/>
      <c r="I77" s="6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40"/>
      <c r="B78" s="12"/>
      <c r="C78" s="20"/>
      <c r="D78" s="20"/>
      <c r="E78" s="20"/>
      <c r="F78" s="40"/>
      <c r="G78" s="5"/>
      <c r="H78" s="6"/>
      <c r="I78" s="6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40"/>
      <c r="B79" s="12"/>
      <c r="C79" s="20"/>
      <c r="D79" s="20"/>
      <c r="E79" s="20"/>
      <c r="F79" s="40"/>
      <c r="G79" s="5"/>
      <c r="H79" s="6"/>
      <c r="I79" s="6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40"/>
      <c r="B80" s="12"/>
      <c r="C80" s="20"/>
      <c r="D80" s="20"/>
      <c r="E80" s="20"/>
      <c r="F80" s="40"/>
      <c r="G80" s="5"/>
      <c r="H80" s="6"/>
      <c r="I80" s="6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40"/>
      <c r="B81" s="12"/>
      <c r="C81" s="20"/>
      <c r="D81" s="20"/>
      <c r="E81" s="20"/>
      <c r="F81" s="40"/>
      <c r="G81" s="5"/>
      <c r="H81" s="6"/>
      <c r="I81" s="6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40"/>
      <c r="B82" s="12"/>
      <c r="C82" s="20"/>
      <c r="D82" s="20"/>
      <c r="E82" s="20"/>
      <c r="F82" s="40"/>
      <c r="G82" s="5"/>
      <c r="H82" s="6"/>
      <c r="I82" s="6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40"/>
      <c r="B83" s="12"/>
      <c r="C83" s="20"/>
      <c r="D83" s="20"/>
      <c r="E83" s="20"/>
      <c r="F83" s="40"/>
      <c r="G83" s="5"/>
      <c r="H83" s="6"/>
      <c r="I83" s="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40"/>
      <c r="B84" s="12"/>
      <c r="C84" s="20"/>
      <c r="D84" s="20"/>
      <c r="E84" s="20"/>
      <c r="F84" s="40"/>
      <c r="G84" s="5"/>
      <c r="H84" s="6"/>
      <c r="I84" s="6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40"/>
      <c r="B85" s="12"/>
      <c r="C85" s="20"/>
      <c r="D85" s="20"/>
      <c r="E85" s="20"/>
      <c r="F85" s="40"/>
      <c r="G85" s="5"/>
      <c r="H85" s="6"/>
      <c r="I85" s="6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40"/>
      <c r="B86" s="12"/>
      <c r="C86" s="20"/>
      <c r="D86" s="20"/>
      <c r="E86" s="20"/>
      <c r="F86" s="40"/>
      <c r="G86" s="5"/>
      <c r="H86" s="6"/>
      <c r="I86" s="6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40"/>
      <c r="B87" s="12"/>
      <c r="C87" s="20"/>
      <c r="D87" s="20"/>
      <c r="E87" s="20"/>
      <c r="F87" s="40"/>
      <c r="G87" s="5"/>
      <c r="H87" s="6"/>
      <c r="I87" s="6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40"/>
      <c r="B88" s="12"/>
      <c r="C88" s="20"/>
      <c r="D88" s="20"/>
      <c r="E88" s="20"/>
      <c r="F88" s="40"/>
      <c r="G88" s="5"/>
      <c r="H88" s="6"/>
      <c r="I88" s="6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40"/>
      <c r="B89" s="12"/>
      <c r="C89" s="20"/>
      <c r="D89" s="20"/>
      <c r="E89" s="20"/>
      <c r="F89" s="40"/>
      <c r="G89" s="5"/>
      <c r="H89" s="6"/>
      <c r="I89" s="6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40"/>
      <c r="B90" s="12"/>
      <c r="C90" s="20"/>
      <c r="D90" s="20"/>
      <c r="E90" s="20"/>
      <c r="F90" s="40"/>
      <c r="G90" s="5"/>
      <c r="H90" s="6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40"/>
      <c r="B91" s="12"/>
      <c r="C91" s="20"/>
      <c r="D91" s="20"/>
      <c r="E91" s="20"/>
      <c r="F91" s="40"/>
      <c r="G91" s="5"/>
      <c r="H91" s="6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40"/>
      <c r="B92" s="12"/>
      <c r="C92" s="20"/>
      <c r="D92" s="20"/>
      <c r="E92" s="20"/>
      <c r="F92" s="40"/>
      <c r="G92" s="5"/>
      <c r="H92" s="6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40"/>
      <c r="B93" s="12"/>
      <c r="C93" s="20"/>
      <c r="D93" s="20"/>
      <c r="E93" s="20"/>
      <c r="F93" s="40"/>
      <c r="G93" s="5"/>
      <c r="H93" s="6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40"/>
      <c r="B94" s="12"/>
      <c r="C94" s="20"/>
      <c r="D94" s="20"/>
      <c r="E94" s="20"/>
      <c r="F94" s="40"/>
      <c r="G94" s="5"/>
      <c r="H94" s="6"/>
      <c r="I94" s="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40"/>
      <c r="B95" s="12"/>
      <c r="C95" s="20"/>
      <c r="D95" s="20"/>
      <c r="E95" s="20"/>
      <c r="F95" s="40"/>
      <c r="G95" s="5"/>
      <c r="H95" s="6"/>
      <c r="I95" s="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40"/>
      <c r="B96" s="12"/>
      <c r="C96" s="20"/>
      <c r="D96" s="20"/>
      <c r="E96" s="20"/>
      <c r="F96" s="40"/>
      <c r="G96" s="5"/>
      <c r="H96" s="6"/>
      <c r="I96" s="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40"/>
      <c r="B97" s="12"/>
      <c r="C97" s="20"/>
      <c r="D97" s="20"/>
      <c r="E97" s="20"/>
      <c r="F97" s="40"/>
      <c r="G97" s="5"/>
      <c r="H97" s="6"/>
      <c r="I97" s="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40"/>
      <c r="B98" s="12"/>
      <c r="C98" s="20"/>
      <c r="D98" s="20"/>
      <c r="E98" s="20"/>
      <c r="F98" s="40"/>
      <c r="G98" s="5"/>
      <c r="H98" s="6"/>
      <c r="I98" s="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40"/>
      <c r="B99" s="12"/>
      <c r="C99" s="20"/>
      <c r="D99" s="20"/>
      <c r="E99" s="20"/>
      <c r="F99" s="40"/>
      <c r="G99" s="5"/>
      <c r="H99" s="6"/>
      <c r="I99" s="6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40"/>
      <c r="B100" s="12"/>
      <c r="C100" s="20"/>
      <c r="D100" s="20"/>
      <c r="E100" s="20"/>
      <c r="F100" s="40"/>
      <c r="G100" s="5"/>
      <c r="H100" s="6"/>
      <c r="I100" s="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40"/>
      <c r="B101" s="12"/>
      <c r="C101" s="20"/>
      <c r="D101" s="20"/>
      <c r="E101" s="20"/>
      <c r="F101" s="40"/>
      <c r="G101" s="5"/>
      <c r="H101" s="6"/>
      <c r="I101" s="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40"/>
      <c r="B102" s="12"/>
      <c r="C102" s="20"/>
      <c r="D102" s="20"/>
      <c r="E102" s="20"/>
      <c r="F102" s="40"/>
      <c r="G102" s="5"/>
      <c r="H102" s="6"/>
      <c r="I102" s="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40"/>
      <c r="B103" s="12"/>
      <c r="C103" s="20"/>
      <c r="D103" s="20"/>
      <c r="E103" s="20"/>
      <c r="F103" s="40"/>
      <c r="G103" s="5"/>
      <c r="H103" s="6"/>
      <c r="I103" s="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/>
      <c r="B104" s="12"/>
      <c r="C104" s="20"/>
      <c r="D104" s="20"/>
      <c r="E104" s="20"/>
      <c r="F104" s="40"/>
      <c r="G104" s="5"/>
      <c r="H104" s="6"/>
      <c r="I104" s="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40"/>
      <c r="B105" s="12"/>
      <c r="C105" s="20"/>
      <c r="D105" s="20"/>
      <c r="E105" s="20"/>
      <c r="F105" s="40"/>
      <c r="G105" s="5"/>
      <c r="H105" s="6"/>
      <c r="I105" s="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40"/>
      <c r="B106" s="12"/>
      <c r="C106" s="20"/>
      <c r="D106" s="20"/>
      <c r="E106" s="20"/>
      <c r="F106" s="40"/>
      <c r="G106" s="5"/>
      <c r="H106" s="6"/>
      <c r="I106" s="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40"/>
      <c r="B107" s="12"/>
      <c r="C107" s="20"/>
      <c r="D107" s="20"/>
      <c r="E107" s="20"/>
      <c r="F107" s="40"/>
      <c r="G107" s="5"/>
      <c r="H107" s="6"/>
      <c r="I107" s="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40"/>
      <c r="B108" s="12"/>
      <c r="C108" s="20"/>
      <c r="D108" s="20"/>
      <c r="E108" s="20"/>
      <c r="F108" s="40"/>
      <c r="G108" s="5"/>
      <c r="H108" s="6"/>
      <c r="I108" s="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40"/>
      <c r="B109" s="12"/>
      <c r="C109" s="20"/>
      <c r="D109" s="20"/>
      <c r="E109" s="20"/>
      <c r="F109" s="40"/>
      <c r="G109" s="5"/>
      <c r="H109" s="6"/>
      <c r="I109" s="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40"/>
      <c r="B110" s="12"/>
      <c r="C110" s="20"/>
      <c r="D110" s="20"/>
      <c r="E110" s="20"/>
      <c r="F110" s="40"/>
      <c r="G110" s="5"/>
      <c r="H110" s="6"/>
      <c r="I110" s="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40"/>
      <c r="B111" s="12"/>
      <c r="C111" s="20"/>
      <c r="D111" s="20"/>
      <c r="E111" s="20"/>
      <c r="F111" s="40"/>
      <c r="G111" s="5"/>
      <c r="H111" s="6"/>
      <c r="I111" s="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40"/>
      <c r="B112" s="12"/>
      <c r="C112" s="20"/>
      <c r="D112" s="20"/>
      <c r="E112" s="20"/>
      <c r="F112" s="40"/>
      <c r="G112" s="5"/>
      <c r="H112" s="6"/>
      <c r="I112" s="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40"/>
      <c r="B113" s="12"/>
      <c r="C113" s="20"/>
      <c r="D113" s="20"/>
      <c r="E113" s="20"/>
      <c r="F113" s="40"/>
      <c r="G113" s="5"/>
      <c r="H113" s="6"/>
      <c r="I113" s="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40"/>
      <c r="B114" s="12"/>
      <c r="C114" s="20"/>
      <c r="D114" s="20"/>
      <c r="E114" s="20"/>
      <c r="F114" s="40"/>
      <c r="G114" s="5"/>
      <c r="H114" s="6"/>
      <c r="I114" s="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40"/>
      <c r="B115" s="12"/>
      <c r="C115" s="20"/>
      <c r="D115" s="20"/>
      <c r="E115" s="20"/>
      <c r="F115" s="40"/>
      <c r="G115" s="5"/>
      <c r="H115" s="6"/>
      <c r="I115" s="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40"/>
      <c r="B116" s="12"/>
      <c r="C116" s="20"/>
      <c r="D116" s="20"/>
      <c r="E116" s="20"/>
      <c r="F116" s="40"/>
      <c r="G116" s="5"/>
      <c r="H116" s="6"/>
      <c r="I116" s="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40"/>
      <c r="B117" s="12"/>
      <c r="C117" s="20"/>
      <c r="D117" s="20"/>
      <c r="E117" s="20"/>
      <c r="F117" s="40"/>
      <c r="G117" s="5"/>
      <c r="H117" s="6"/>
      <c r="I117" s="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40"/>
      <c r="B118" s="12"/>
      <c r="C118" s="20"/>
      <c r="D118" s="20"/>
      <c r="E118" s="20"/>
      <c r="F118" s="40"/>
      <c r="G118" s="5"/>
      <c r="H118" s="6"/>
      <c r="I118" s="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40"/>
      <c r="B119" s="12"/>
      <c r="C119" s="20"/>
      <c r="D119" s="20"/>
      <c r="E119" s="20"/>
      <c r="F119" s="40"/>
      <c r="G119" s="5"/>
      <c r="H119" s="6"/>
      <c r="I119" s="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40"/>
      <c r="B120" s="12"/>
      <c r="C120" s="20"/>
      <c r="D120" s="20"/>
      <c r="E120" s="20"/>
      <c r="F120" s="40"/>
      <c r="G120" s="5"/>
      <c r="H120" s="6"/>
      <c r="I120" s="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40"/>
      <c r="B121" s="12"/>
      <c r="C121" s="20"/>
      <c r="D121" s="20"/>
      <c r="E121" s="20"/>
      <c r="F121" s="40"/>
      <c r="G121" s="5"/>
      <c r="H121" s="6"/>
      <c r="I121" s="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40"/>
      <c r="B122" s="12"/>
      <c r="C122" s="20"/>
      <c r="D122" s="20"/>
      <c r="E122" s="20"/>
      <c r="F122" s="40"/>
      <c r="G122" s="5"/>
      <c r="H122" s="6"/>
      <c r="I122" s="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40"/>
      <c r="B123" s="12"/>
      <c r="C123" s="20"/>
      <c r="D123" s="20"/>
      <c r="E123" s="20"/>
      <c r="F123" s="40"/>
      <c r="G123" s="5"/>
      <c r="H123" s="6"/>
      <c r="I123" s="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40"/>
      <c r="B124" s="12"/>
      <c r="C124" s="20"/>
      <c r="D124" s="20"/>
      <c r="E124" s="20"/>
      <c r="F124" s="40"/>
      <c r="G124" s="5"/>
      <c r="H124" s="6"/>
      <c r="I124" s="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40"/>
      <c r="B125" s="12"/>
      <c r="C125" s="20"/>
      <c r="D125" s="20"/>
      <c r="E125" s="20"/>
      <c r="F125" s="40"/>
      <c r="G125" s="5"/>
      <c r="H125" s="6"/>
      <c r="I125" s="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40"/>
      <c r="B126" s="12"/>
      <c r="C126" s="20"/>
      <c r="D126" s="20"/>
      <c r="E126" s="20"/>
      <c r="F126" s="40"/>
      <c r="G126" s="5"/>
      <c r="H126" s="6"/>
      <c r="I126" s="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40"/>
      <c r="B127" s="12"/>
      <c r="C127" s="20"/>
      <c r="D127" s="20"/>
      <c r="E127" s="20"/>
      <c r="F127" s="40"/>
      <c r="G127" s="5"/>
      <c r="H127" s="6"/>
      <c r="I127" s="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40"/>
      <c r="B128" s="12"/>
      <c r="C128" s="20"/>
      <c r="D128" s="20"/>
      <c r="E128" s="20"/>
      <c r="F128" s="40"/>
      <c r="G128" s="5"/>
      <c r="H128" s="6"/>
      <c r="I128" s="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40"/>
      <c r="B129" s="12"/>
      <c r="C129" s="20"/>
      <c r="D129" s="20"/>
      <c r="E129" s="20"/>
      <c r="F129" s="40"/>
      <c r="G129" s="5"/>
      <c r="H129" s="6"/>
      <c r="I129" s="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40"/>
      <c r="B130" s="12"/>
      <c r="C130" s="20"/>
      <c r="D130" s="20"/>
      <c r="E130" s="20"/>
      <c r="F130" s="40"/>
      <c r="G130" s="5"/>
      <c r="H130" s="6"/>
      <c r="I130" s="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40"/>
      <c r="B131" s="12"/>
      <c r="C131" s="20"/>
      <c r="D131" s="20"/>
      <c r="E131" s="20"/>
      <c r="F131" s="40"/>
      <c r="G131" s="5"/>
      <c r="H131" s="6"/>
      <c r="I131" s="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40"/>
      <c r="B132" s="12"/>
      <c r="C132" s="20"/>
      <c r="D132" s="20"/>
      <c r="E132" s="20"/>
      <c r="F132" s="40"/>
      <c r="G132" s="5"/>
      <c r="H132" s="6"/>
      <c r="I132" s="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40"/>
      <c r="B133" s="12"/>
      <c r="C133" s="20"/>
      <c r="D133" s="20"/>
      <c r="E133" s="20"/>
      <c r="F133" s="40"/>
      <c r="G133" s="5"/>
      <c r="H133" s="6"/>
      <c r="I133" s="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40"/>
      <c r="B134" s="12"/>
      <c r="C134" s="20"/>
      <c r="D134" s="20"/>
      <c r="E134" s="20"/>
      <c r="F134" s="40"/>
      <c r="G134" s="5"/>
      <c r="H134" s="6"/>
      <c r="I134" s="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40"/>
      <c r="B135" s="12"/>
      <c r="C135" s="20"/>
      <c r="D135" s="20"/>
      <c r="E135" s="20"/>
      <c r="F135" s="40"/>
      <c r="G135" s="5"/>
      <c r="H135" s="6"/>
      <c r="I135" s="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40"/>
      <c r="B136" s="12"/>
      <c r="C136" s="20"/>
      <c r="D136" s="20"/>
      <c r="E136" s="20"/>
      <c r="F136" s="40"/>
      <c r="G136" s="5"/>
      <c r="H136" s="6"/>
      <c r="I136" s="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40"/>
      <c r="B137" s="12"/>
      <c r="C137" s="20"/>
      <c r="D137" s="20"/>
      <c r="E137" s="20"/>
      <c r="F137" s="40"/>
      <c r="G137" s="5"/>
      <c r="H137" s="6"/>
      <c r="I137" s="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40"/>
      <c r="B138" s="12"/>
      <c r="C138" s="20"/>
      <c r="D138" s="20"/>
      <c r="E138" s="20"/>
      <c r="F138" s="40"/>
      <c r="G138" s="5"/>
      <c r="H138" s="6"/>
      <c r="I138" s="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40"/>
      <c r="B139" s="12"/>
      <c r="C139" s="20"/>
      <c r="D139" s="20"/>
      <c r="E139" s="20"/>
      <c r="F139" s="40"/>
      <c r="G139" s="5"/>
      <c r="H139" s="6"/>
      <c r="I139" s="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40"/>
      <c r="B140" s="12"/>
      <c r="C140" s="20"/>
      <c r="D140" s="20"/>
      <c r="E140" s="20"/>
      <c r="F140" s="40"/>
      <c r="G140" s="5"/>
      <c r="H140" s="6"/>
      <c r="I140" s="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40"/>
      <c r="B141" s="12"/>
      <c r="C141" s="20"/>
      <c r="D141" s="20"/>
      <c r="E141" s="20"/>
      <c r="F141" s="40"/>
      <c r="G141" s="5"/>
      <c r="H141" s="6"/>
      <c r="I141" s="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40"/>
      <c r="B142" s="12"/>
      <c r="C142" s="20"/>
      <c r="D142" s="20"/>
      <c r="E142" s="20"/>
      <c r="F142" s="40"/>
      <c r="G142" s="5"/>
      <c r="H142" s="6"/>
      <c r="I142" s="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40"/>
      <c r="B143" s="12"/>
      <c r="C143" s="20"/>
      <c r="D143" s="20"/>
      <c r="E143" s="20"/>
      <c r="F143" s="40"/>
      <c r="G143" s="5"/>
      <c r="H143" s="6"/>
      <c r="I143" s="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40"/>
      <c r="B144" s="12"/>
      <c r="C144" s="20"/>
      <c r="D144" s="20"/>
      <c r="E144" s="20"/>
      <c r="F144" s="40"/>
      <c r="G144" s="5"/>
      <c r="H144" s="6"/>
      <c r="I144" s="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40"/>
      <c r="B145" s="12"/>
      <c r="C145" s="20"/>
      <c r="D145" s="20"/>
      <c r="E145" s="20"/>
      <c r="F145" s="40"/>
      <c r="G145" s="5"/>
      <c r="H145" s="6"/>
      <c r="I145" s="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40"/>
      <c r="B146" s="12"/>
      <c r="C146" s="20"/>
      <c r="D146" s="20"/>
      <c r="E146" s="20"/>
      <c r="F146" s="40"/>
      <c r="G146" s="5"/>
      <c r="H146" s="6"/>
      <c r="I146" s="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40"/>
      <c r="B147" s="12"/>
      <c r="C147" s="20"/>
      <c r="D147" s="20"/>
      <c r="E147" s="20"/>
      <c r="F147" s="40"/>
      <c r="G147" s="5"/>
      <c r="H147" s="6"/>
      <c r="I147" s="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40"/>
      <c r="B148" s="12"/>
      <c r="C148" s="20"/>
      <c r="D148" s="20"/>
      <c r="E148" s="20"/>
      <c r="F148" s="40"/>
      <c r="G148" s="5"/>
      <c r="H148" s="6"/>
      <c r="I148" s="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40"/>
      <c r="B149" s="12"/>
      <c r="C149" s="20"/>
      <c r="D149" s="20"/>
      <c r="E149" s="20"/>
      <c r="F149" s="40"/>
      <c r="G149" s="5"/>
      <c r="H149" s="6"/>
      <c r="I149" s="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40"/>
      <c r="B150" s="12"/>
      <c r="C150" s="20"/>
      <c r="D150" s="20"/>
      <c r="E150" s="20"/>
      <c r="F150" s="40"/>
      <c r="G150" s="5"/>
      <c r="H150" s="6"/>
      <c r="I150" s="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40"/>
      <c r="B151" s="12"/>
      <c r="C151" s="20"/>
      <c r="D151" s="20"/>
      <c r="E151" s="20"/>
      <c r="F151" s="40"/>
      <c r="G151" s="5"/>
      <c r="H151" s="6"/>
      <c r="I151" s="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40"/>
      <c r="B152" s="12"/>
      <c r="C152" s="20"/>
      <c r="D152" s="20"/>
      <c r="E152" s="20"/>
      <c r="F152" s="40"/>
      <c r="G152" s="5"/>
      <c r="H152" s="6"/>
      <c r="I152" s="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40"/>
      <c r="B153" s="12"/>
      <c r="C153" s="20"/>
      <c r="D153" s="20"/>
      <c r="E153" s="20"/>
      <c r="F153" s="40"/>
      <c r="G153" s="5"/>
      <c r="H153" s="6"/>
      <c r="I153" s="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40"/>
      <c r="B154" s="12"/>
      <c r="C154" s="20"/>
      <c r="D154" s="20"/>
      <c r="E154" s="20"/>
      <c r="F154" s="40"/>
      <c r="G154" s="5"/>
      <c r="H154" s="6"/>
      <c r="I154" s="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40"/>
      <c r="B155" s="12"/>
      <c r="C155" s="20"/>
      <c r="D155" s="20"/>
      <c r="E155" s="20"/>
      <c r="F155" s="40"/>
      <c r="G155" s="5"/>
      <c r="H155" s="6"/>
      <c r="I155" s="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40"/>
      <c r="B156" s="12"/>
      <c r="C156" s="20"/>
      <c r="D156" s="20"/>
      <c r="E156" s="20"/>
      <c r="F156" s="40"/>
      <c r="G156" s="5"/>
      <c r="H156" s="6"/>
      <c r="I156" s="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40"/>
      <c r="B157" s="12"/>
      <c r="C157" s="20"/>
      <c r="D157" s="20"/>
      <c r="E157" s="20"/>
      <c r="F157" s="40"/>
      <c r="G157" s="5"/>
      <c r="H157" s="6"/>
      <c r="I157" s="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40"/>
      <c r="B158" s="12"/>
      <c r="C158" s="20"/>
      <c r="D158" s="20"/>
      <c r="E158" s="20"/>
      <c r="F158" s="40"/>
      <c r="G158" s="5"/>
      <c r="H158" s="6"/>
      <c r="I158" s="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40"/>
      <c r="B159" s="12"/>
      <c r="C159" s="20"/>
      <c r="D159" s="20"/>
      <c r="E159" s="20"/>
      <c r="F159" s="40"/>
      <c r="G159" s="5"/>
      <c r="H159" s="6"/>
      <c r="I159" s="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40"/>
      <c r="B160" s="12"/>
      <c r="C160" s="20"/>
      <c r="D160" s="20"/>
      <c r="E160" s="20"/>
      <c r="F160" s="40"/>
      <c r="G160" s="5"/>
      <c r="H160" s="6"/>
      <c r="I160" s="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40"/>
      <c r="B161" s="12"/>
      <c r="C161" s="20"/>
      <c r="D161" s="20"/>
      <c r="E161" s="20"/>
      <c r="F161" s="40"/>
      <c r="G161" s="5"/>
      <c r="H161" s="6"/>
      <c r="I161" s="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40"/>
      <c r="B162" s="12"/>
      <c r="C162" s="20"/>
      <c r="D162" s="20"/>
      <c r="E162" s="20"/>
      <c r="F162" s="40"/>
      <c r="G162" s="5"/>
      <c r="H162" s="6"/>
      <c r="I162" s="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40"/>
      <c r="B163" s="12"/>
      <c r="C163" s="20"/>
      <c r="D163" s="20"/>
      <c r="E163" s="20"/>
      <c r="F163" s="40"/>
      <c r="G163" s="5"/>
      <c r="H163" s="6"/>
      <c r="I163" s="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40"/>
      <c r="B164" s="12"/>
      <c r="C164" s="20"/>
      <c r="D164" s="20"/>
      <c r="E164" s="20"/>
      <c r="F164" s="40"/>
      <c r="G164" s="5"/>
      <c r="H164" s="6"/>
      <c r="I164" s="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40"/>
      <c r="B165" s="12"/>
      <c r="C165" s="20"/>
      <c r="D165" s="20"/>
      <c r="E165" s="20"/>
      <c r="F165" s="40"/>
      <c r="G165" s="5"/>
      <c r="H165" s="6"/>
      <c r="I165" s="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40"/>
      <c r="B166" s="12"/>
      <c r="C166" s="20"/>
      <c r="D166" s="20"/>
      <c r="E166" s="20"/>
      <c r="F166" s="40"/>
      <c r="G166" s="5"/>
      <c r="H166" s="6"/>
      <c r="I166" s="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40"/>
      <c r="B167" s="12"/>
      <c r="C167" s="20"/>
      <c r="D167" s="20"/>
      <c r="E167" s="20"/>
      <c r="F167" s="40"/>
      <c r="G167" s="5"/>
      <c r="H167" s="6"/>
      <c r="I167" s="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40"/>
      <c r="B168" s="12"/>
      <c r="C168" s="20"/>
      <c r="D168" s="20"/>
      <c r="E168" s="20"/>
      <c r="F168" s="40"/>
      <c r="G168" s="5"/>
      <c r="H168" s="6"/>
      <c r="I168" s="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40"/>
      <c r="B169" s="12"/>
      <c r="C169" s="20"/>
      <c r="D169" s="20"/>
      <c r="E169" s="20"/>
      <c r="F169" s="40"/>
      <c r="G169" s="5"/>
      <c r="H169" s="6"/>
      <c r="I169" s="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40"/>
      <c r="B170" s="12"/>
      <c r="C170" s="20"/>
      <c r="D170" s="20"/>
      <c r="E170" s="20"/>
      <c r="F170" s="40"/>
      <c r="G170" s="5"/>
      <c r="H170" s="6"/>
      <c r="I170" s="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40"/>
      <c r="B171" s="12"/>
      <c r="C171" s="20"/>
      <c r="D171" s="20"/>
      <c r="E171" s="20"/>
      <c r="F171" s="40"/>
      <c r="G171" s="5"/>
      <c r="H171" s="6"/>
      <c r="I171" s="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40"/>
      <c r="B172" s="12"/>
      <c r="C172" s="20"/>
      <c r="D172" s="20"/>
      <c r="E172" s="20"/>
      <c r="F172" s="40"/>
      <c r="G172" s="5"/>
      <c r="H172" s="6"/>
      <c r="I172" s="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40"/>
      <c r="B173" s="12"/>
      <c r="C173" s="20"/>
      <c r="D173" s="20"/>
      <c r="E173" s="20"/>
      <c r="F173" s="40"/>
      <c r="G173" s="5"/>
      <c r="H173" s="6"/>
      <c r="I173" s="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40"/>
      <c r="B174" s="12"/>
      <c r="C174" s="20"/>
      <c r="D174" s="20"/>
      <c r="E174" s="20"/>
      <c r="F174" s="40"/>
      <c r="G174" s="5"/>
      <c r="H174" s="6"/>
      <c r="I174" s="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40"/>
      <c r="B175" s="12"/>
      <c r="C175" s="20"/>
      <c r="D175" s="20"/>
      <c r="E175" s="20"/>
      <c r="F175" s="40"/>
      <c r="G175" s="5"/>
      <c r="H175" s="6"/>
      <c r="I175" s="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40"/>
      <c r="B176" s="12"/>
      <c r="C176" s="20"/>
      <c r="D176" s="20"/>
      <c r="E176" s="20"/>
      <c r="F176" s="40"/>
      <c r="G176" s="5"/>
      <c r="H176" s="6"/>
      <c r="I176" s="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40"/>
      <c r="B177" s="12"/>
      <c r="C177" s="20"/>
      <c r="D177" s="20"/>
      <c r="E177" s="20"/>
      <c r="F177" s="40"/>
      <c r="G177" s="5"/>
      <c r="H177" s="6"/>
      <c r="I177" s="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40"/>
      <c r="B178" s="12"/>
      <c r="C178" s="20"/>
      <c r="D178" s="20"/>
      <c r="E178" s="20"/>
      <c r="F178" s="40"/>
      <c r="G178" s="5"/>
      <c r="H178" s="6"/>
      <c r="I178" s="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40"/>
      <c r="B179" s="12"/>
      <c r="C179" s="20"/>
      <c r="D179" s="20"/>
      <c r="E179" s="20"/>
      <c r="F179" s="40"/>
      <c r="G179" s="5"/>
      <c r="H179" s="6"/>
      <c r="I179" s="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40"/>
      <c r="B180" s="12"/>
      <c r="C180" s="20"/>
      <c r="D180" s="20"/>
      <c r="E180" s="20"/>
      <c r="F180" s="40"/>
      <c r="G180" s="5"/>
      <c r="H180" s="6"/>
      <c r="I180" s="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40"/>
      <c r="B181" s="12"/>
      <c r="C181" s="20"/>
      <c r="D181" s="20"/>
      <c r="E181" s="20"/>
      <c r="F181" s="40"/>
      <c r="G181" s="5"/>
      <c r="H181" s="6"/>
      <c r="I181" s="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40"/>
      <c r="B182" s="12"/>
      <c r="C182" s="20"/>
      <c r="D182" s="20"/>
      <c r="E182" s="20"/>
      <c r="F182" s="40"/>
      <c r="G182" s="5"/>
      <c r="H182" s="6"/>
      <c r="I182" s="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40"/>
      <c r="B183" s="12"/>
      <c r="C183" s="20"/>
      <c r="D183" s="20"/>
      <c r="E183" s="20"/>
      <c r="F183" s="40"/>
      <c r="G183" s="5"/>
      <c r="H183" s="6"/>
      <c r="I183" s="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40"/>
      <c r="B184" s="12"/>
      <c r="C184" s="20"/>
      <c r="D184" s="20"/>
      <c r="E184" s="20"/>
      <c r="F184" s="40"/>
      <c r="G184" s="5"/>
      <c r="H184" s="6"/>
      <c r="I184" s="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40"/>
      <c r="B185" s="12"/>
      <c r="C185" s="20"/>
      <c r="D185" s="20"/>
      <c r="E185" s="20"/>
      <c r="F185" s="40"/>
      <c r="G185" s="5"/>
      <c r="H185" s="6"/>
      <c r="I185" s="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40"/>
      <c r="B186" s="12"/>
      <c r="C186" s="20"/>
      <c r="D186" s="20"/>
      <c r="E186" s="20"/>
      <c r="F186" s="40"/>
      <c r="G186" s="5"/>
      <c r="H186" s="6"/>
      <c r="I186" s="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40"/>
      <c r="B187" s="12"/>
      <c r="C187" s="20"/>
      <c r="D187" s="20"/>
      <c r="E187" s="20"/>
      <c r="F187" s="40"/>
      <c r="G187" s="5"/>
      <c r="H187" s="6"/>
      <c r="I187" s="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40"/>
      <c r="B188" s="12"/>
      <c r="C188" s="20"/>
      <c r="D188" s="20"/>
      <c r="E188" s="20"/>
      <c r="F188" s="40"/>
      <c r="G188" s="5"/>
      <c r="H188" s="6"/>
      <c r="I188" s="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40"/>
      <c r="B189" s="12"/>
      <c r="C189" s="20"/>
      <c r="D189" s="20"/>
      <c r="E189" s="20"/>
      <c r="F189" s="40"/>
      <c r="G189" s="5"/>
      <c r="H189" s="6"/>
      <c r="I189" s="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40"/>
      <c r="B190" s="12"/>
      <c r="C190" s="20"/>
      <c r="D190" s="20"/>
      <c r="E190" s="20"/>
      <c r="F190" s="40"/>
      <c r="G190" s="5"/>
      <c r="H190" s="6"/>
      <c r="I190" s="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40"/>
      <c r="B191" s="12"/>
      <c r="C191" s="20"/>
      <c r="D191" s="20"/>
      <c r="E191" s="20"/>
      <c r="F191" s="40"/>
      <c r="G191" s="5"/>
      <c r="H191" s="6"/>
      <c r="I191" s="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40"/>
      <c r="B192" s="12"/>
      <c r="C192" s="20"/>
      <c r="D192" s="20"/>
      <c r="E192" s="20"/>
      <c r="F192" s="40"/>
      <c r="G192" s="5"/>
      <c r="H192" s="6"/>
      <c r="I192" s="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40"/>
      <c r="B193" s="12"/>
      <c r="C193" s="20"/>
      <c r="D193" s="20"/>
      <c r="E193" s="20"/>
      <c r="F193" s="40"/>
      <c r="G193" s="5"/>
      <c r="H193" s="6"/>
      <c r="I193" s="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40"/>
      <c r="B194" s="12"/>
      <c r="C194" s="20"/>
      <c r="D194" s="20"/>
      <c r="E194" s="20"/>
      <c r="F194" s="40"/>
      <c r="G194" s="5"/>
      <c r="H194" s="6"/>
      <c r="I194" s="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40"/>
      <c r="B195" s="12"/>
      <c r="C195" s="20"/>
      <c r="D195" s="20"/>
      <c r="E195" s="20"/>
      <c r="F195" s="40"/>
      <c r="G195" s="5"/>
      <c r="H195" s="6"/>
      <c r="I195" s="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40"/>
      <c r="B196" s="12"/>
      <c r="C196" s="20"/>
      <c r="D196" s="20"/>
      <c r="E196" s="20"/>
      <c r="F196" s="40"/>
      <c r="G196" s="5"/>
      <c r="H196" s="6"/>
      <c r="I196" s="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40"/>
      <c r="B197" s="12"/>
      <c r="C197" s="20"/>
      <c r="D197" s="20"/>
      <c r="E197" s="20"/>
      <c r="F197" s="40"/>
      <c r="G197" s="5"/>
      <c r="H197" s="6"/>
      <c r="I197" s="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40"/>
      <c r="B198" s="12"/>
      <c r="C198" s="20"/>
      <c r="D198" s="20"/>
      <c r="E198" s="20"/>
      <c r="F198" s="40"/>
      <c r="G198" s="5"/>
      <c r="H198" s="6"/>
      <c r="I198" s="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40"/>
      <c r="B199" s="12"/>
      <c r="C199" s="20"/>
      <c r="D199" s="20"/>
      <c r="E199" s="20"/>
      <c r="F199" s="40"/>
      <c r="G199" s="5"/>
      <c r="H199" s="6"/>
      <c r="I199" s="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40"/>
      <c r="B200" s="12"/>
      <c r="C200" s="20"/>
      <c r="D200" s="20"/>
      <c r="E200" s="20"/>
      <c r="F200" s="40"/>
      <c r="G200" s="5"/>
      <c r="H200" s="6"/>
      <c r="I200" s="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40"/>
      <c r="B201" s="12"/>
      <c r="C201" s="20"/>
      <c r="D201" s="20"/>
      <c r="E201" s="20"/>
      <c r="F201" s="40"/>
      <c r="G201" s="5"/>
      <c r="H201" s="6"/>
      <c r="I201" s="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40"/>
      <c r="B202" s="12"/>
      <c r="C202" s="20"/>
      <c r="D202" s="20"/>
      <c r="E202" s="20"/>
      <c r="F202" s="40"/>
      <c r="G202" s="5"/>
      <c r="H202" s="6"/>
      <c r="I202" s="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40"/>
      <c r="B203" s="12"/>
      <c r="C203" s="20"/>
      <c r="D203" s="20"/>
      <c r="E203" s="20"/>
      <c r="F203" s="40"/>
      <c r="G203" s="5"/>
      <c r="H203" s="6"/>
      <c r="I203" s="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40"/>
      <c r="B204" s="12"/>
      <c r="C204" s="20"/>
      <c r="D204" s="20"/>
      <c r="E204" s="20"/>
      <c r="F204" s="40"/>
      <c r="G204" s="5"/>
      <c r="H204" s="6"/>
      <c r="I204" s="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40"/>
      <c r="B205" s="12"/>
      <c r="C205" s="20"/>
      <c r="D205" s="20"/>
      <c r="E205" s="20"/>
      <c r="F205" s="40"/>
      <c r="G205" s="5"/>
      <c r="H205" s="6"/>
      <c r="I205" s="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40"/>
      <c r="B206" s="12"/>
      <c r="C206" s="20"/>
      <c r="D206" s="20"/>
      <c r="E206" s="20"/>
      <c r="F206" s="40"/>
      <c r="G206" s="5"/>
      <c r="H206" s="6"/>
      <c r="I206" s="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40"/>
      <c r="B207" s="12"/>
      <c r="C207" s="20"/>
      <c r="D207" s="20"/>
      <c r="E207" s="20"/>
      <c r="F207" s="40"/>
      <c r="G207" s="5"/>
      <c r="H207" s="6"/>
      <c r="I207" s="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40"/>
      <c r="B208" s="12"/>
      <c r="C208" s="20"/>
      <c r="D208" s="20"/>
      <c r="E208" s="20"/>
      <c r="F208" s="40"/>
      <c r="G208" s="5"/>
      <c r="H208" s="6"/>
      <c r="I208" s="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40"/>
      <c r="B209" s="12"/>
      <c r="C209" s="20"/>
      <c r="D209" s="20"/>
      <c r="E209" s="20"/>
      <c r="F209" s="40"/>
      <c r="G209" s="5"/>
      <c r="H209" s="6"/>
      <c r="I209" s="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40"/>
      <c r="B210" s="12"/>
      <c r="C210" s="20"/>
      <c r="D210" s="20"/>
      <c r="E210" s="20"/>
      <c r="F210" s="40"/>
      <c r="G210" s="5"/>
      <c r="H210" s="6"/>
      <c r="I210" s="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40"/>
      <c r="B211" s="12"/>
      <c r="C211" s="20"/>
      <c r="D211" s="20"/>
      <c r="E211" s="20"/>
      <c r="F211" s="40"/>
      <c r="G211" s="5"/>
      <c r="H211" s="6"/>
      <c r="I211" s="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40"/>
      <c r="B212" s="12"/>
      <c r="C212" s="20"/>
      <c r="D212" s="20"/>
      <c r="E212" s="20"/>
      <c r="F212" s="40"/>
      <c r="G212" s="5"/>
      <c r="H212" s="6"/>
      <c r="I212" s="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40"/>
      <c r="B213" s="12"/>
      <c r="C213" s="20"/>
      <c r="D213" s="20"/>
      <c r="E213" s="20"/>
      <c r="F213" s="40"/>
      <c r="G213" s="5"/>
      <c r="H213" s="6"/>
      <c r="I213" s="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0"/>
      <c r="B214" s="12"/>
      <c r="C214" s="20"/>
      <c r="D214" s="20"/>
      <c r="E214" s="20"/>
      <c r="F214" s="40"/>
      <c r="G214" s="5"/>
      <c r="H214" s="6"/>
      <c r="I214" s="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40"/>
      <c r="B215" s="12"/>
      <c r="C215" s="20"/>
      <c r="D215" s="20"/>
      <c r="E215" s="20"/>
      <c r="F215" s="40"/>
      <c r="G215" s="5"/>
      <c r="H215" s="6"/>
      <c r="I215" s="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40"/>
      <c r="B216" s="12"/>
      <c r="C216" s="20"/>
      <c r="D216" s="20"/>
      <c r="E216" s="20"/>
      <c r="F216" s="40"/>
      <c r="G216" s="5"/>
      <c r="H216" s="6"/>
      <c r="I216" s="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40"/>
      <c r="B217" s="12"/>
      <c r="C217" s="20"/>
      <c r="D217" s="20"/>
      <c r="E217" s="20"/>
      <c r="F217" s="40"/>
      <c r="G217" s="5"/>
      <c r="H217" s="6"/>
      <c r="I217" s="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40"/>
      <c r="B218" s="12"/>
      <c r="C218" s="20"/>
      <c r="D218" s="20"/>
      <c r="E218" s="20"/>
      <c r="F218" s="40"/>
      <c r="G218" s="5"/>
      <c r="H218" s="6"/>
      <c r="I218" s="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40"/>
      <c r="B219" s="12"/>
      <c r="C219" s="20"/>
      <c r="D219" s="20"/>
      <c r="E219" s="20"/>
      <c r="F219" s="40"/>
      <c r="G219" s="5"/>
      <c r="H219" s="6"/>
      <c r="I219" s="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40"/>
      <c r="B220" s="12"/>
      <c r="C220" s="20"/>
      <c r="D220" s="20"/>
      <c r="E220" s="20"/>
      <c r="F220" s="40"/>
      <c r="G220" s="5"/>
      <c r="H220" s="6"/>
      <c r="I220" s="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I1"/>
  </mergeCells>
  <pageMargins left="0.2" right="0.2" top="0.25" bottom="0.2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000"/>
  <sheetViews>
    <sheetView tabSelected="1" topLeftCell="A22" workbookViewId="0">
      <selection activeCell="H44" sqref="H44"/>
    </sheetView>
  </sheetViews>
  <sheetFormatPr defaultColWidth="14.42578125" defaultRowHeight="15" customHeight="1" x14ac:dyDescent="0.25"/>
  <cols>
    <col min="1" max="1" width="35.140625" customWidth="1"/>
    <col min="2" max="2" width="21" customWidth="1"/>
    <col min="3" max="3" width="12.28515625" customWidth="1"/>
    <col min="4" max="4" width="12" customWidth="1"/>
    <col min="5" max="6" width="12.28515625" customWidth="1"/>
    <col min="7" max="7" width="15" customWidth="1"/>
    <col min="8" max="8" width="13.140625" customWidth="1"/>
    <col min="9" max="9" width="17.42578125" customWidth="1"/>
    <col min="10" max="10" width="10.5703125" customWidth="1"/>
    <col min="11" max="16" width="8.7109375" customWidth="1"/>
  </cols>
  <sheetData>
    <row r="1" spans="1:16" x14ac:dyDescent="0.25">
      <c r="A1" s="85" t="s">
        <v>411</v>
      </c>
      <c r="B1" s="84"/>
      <c r="C1" s="84"/>
      <c r="D1" s="84"/>
      <c r="E1" s="84"/>
      <c r="F1" s="84"/>
      <c r="G1" s="84"/>
      <c r="H1" s="84"/>
      <c r="I1" s="84"/>
      <c r="J1" s="5"/>
      <c r="K1" s="5"/>
      <c r="L1" s="5"/>
      <c r="M1" s="5"/>
      <c r="N1" s="5"/>
      <c r="O1" s="5"/>
      <c r="P1" s="5"/>
    </row>
    <row r="2" spans="1:16" ht="30" x14ac:dyDescent="0.25">
      <c r="A2" s="13" t="s">
        <v>16</v>
      </c>
      <c r="B2" s="16" t="s">
        <v>17</v>
      </c>
      <c r="C2" s="15" t="s">
        <v>107</v>
      </c>
      <c r="D2" s="15" t="s">
        <v>108</v>
      </c>
      <c r="E2" s="15" t="s">
        <v>109</v>
      </c>
      <c r="F2" s="15" t="s">
        <v>21</v>
      </c>
      <c r="G2" s="16" t="s">
        <v>22</v>
      </c>
      <c r="H2" s="63" t="s">
        <v>23</v>
      </c>
      <c r="I2" s="16" t="s">
        <v>24</v>
      </c>
      <c r="J2" s="17"/>
      <c r="K2" s="17"/>
      <c r="L2" s="17"/>
      <c r="M2" s="17"/>
      <c r="N2" s="17"/>
      <c r="O2" s="17"/>
      <c r="P2" s="17"/>
    </row>
    <row r="3" spans="1:16" x14ac:dyDescent="0.25">
      <c r="A3" s="48" t="s">
        <v>111</v>
      </c>
      <c r="B3" s="58" t="s">
        <v>412</v>
      </c>
      <c r="C3" s="41">
        <v>47672</v>
      </c>
      <c r="D3" s="42">
        <v>46401.17</v>
      </c>
      <c r="E3" s="41">
        <v>59328.72</v>
      </c>
      <c r="F3" s="23">
        <v>48547.74</v>
      </c>
      <c r="G3" s="23">
        <v>24806.86</v>
      </c>
      <c r="H3" s="6">
        <v>56296.88</v>
      </c>
      <c r="I3" s="43">
        <v>29791.45</v>
      </c>
      <c r="J3" s="5"/>
      <c r="K3" s="5"/>
      <c r="L3" s="5"/>
      <c r="M3" s="5"/>
      <c r="N3" s="5"/>
      <c r="O3" s="5"/>
      <c r="P3" s="5"/>
    </row>
    <row r="4" spans="1:16" x14ac:dyDescent="0.25">
      <c r="A4" s="48" t="s">
        <v>145</v>
      </c>
      <c r="B4" s="58" t="s">
        <v>413</v>
      </c>
      <c r="C4" s="41">
        <v>200</v>
      </c>
      <c r="D4" s="42">
        <v>200</v>
      </c>
      <c r="E4" s="41">
        <v>200</v>
      </c>
      <c r="F4" s="23">
        <v>200</v>
      </c>
      <c r="G4" s="23">
        <v>0</v>
      </c>
      <c r="H4" s="6">
        <v>150</v>
      </c>
      <c r="I4" s="43">
        <v>0</v>
      </c>
      <c r="J4" s="5"/>
      <c r="K4" s="5"/>
      <c r="L4" s="5"/>
      <c r="M4" s="5"/>
      <c r="N4" s="5"/>
      <c r="O4" s="5"/>
      <c r="P4" s="5"/>
    </row>
    <row r="5" spans="1:16" x14ac:dyDescent="0.25">
      <c r="A5" s="48" t="s">
        <v>192</v>
      </c>
      <c r="B5" s="58" t="s">
        <v>414</v>
      </c>
      <c r="C5" s="41">
        <v>574.85</v>
      </c>
      <c r="D5" s="42">
        <v>4686.75</v>
      </c>
      <c r="E5" s="41">
        <v>10349.25</v>
      </c>
      <c r="F5" s="23">
        <v>2628.08</v>
      </c>
      <c r="G5" s="23">
        <v>0</v>
      </c>
      <c r="H5" s="6">
        <v>7000</v>
      </c>
      <c r="I5" s="43">
        <v>0</v>
      </c>
      <c r="J5" s="5"/>
      <c r="K5" s="5"/>
      <c r="L5" s="5"/>
      <c r="M5" s="5"/>
      <c r="N5" s="5"/>
      <c r="O5" s="5"/>
      <c r="P5" s="5"/>
    </row>
    <row r="6" spans="1:16" x14ac:dyDescent="0.25">
      <c r="A6" s="48" t="s">
        <v>116</v>
      </c>
      <c r="B6" s="58" t="s">
        <v>415</v>
      </c>
      <c r="C6" s="41">
        <v>3255.39</v>
      </c>
      <c r="D6" s="42">
        <v>3723.03</v>
      </c>
      <c r="E6" s="41">
        <v>5009.46</v>
      </c>
      <c r="F6" s="23">
        <v>3698.87</v>
      </c>
      <c r="G6" s="23">
        <v>1837.76</v>
      </c>
      <c r="H6" s="6">
        <f>(+H3+H5)*7.62%</f>
        <v>4823.222256</v>
      </c>
      <c r="I6" s="43">
        <f>+I3*7.65%</f>
        <v>2279.0459249999999</v>
      </c>
      <c r="J6" s="5"/>
      <c r="K6" s="5"/>
      <c r="L6" s="5"/>
      <c r="M6" s="5"/>
      <c r="N6" s="5"/>
      <c r="O6" s="5"/>
      <c r="P6" s="5"/>
    </row>
    <row r="7" spans="1:16" x14ac:dyDescent="0.25">
      <c r="A7" s="48" t="s">
        <v>416</v>
      </c>
      <c r="B7" s="58" t="s">
        <v>417</v>
      </c>
      <c r="C7" s="41">
        <v>11058.72</v>
      </c>
      <c r="D7" s="42">
        <v>10677.48</v>
      </c>
      <c r="E7" s="41">
        <v>9722.24</v>
      </c>
      <c r="F7" s="23">
        <v>6282.07</v>
      </c>
      <c r="G7" s="23">
        <v>1689.6</v>
      </c>
      <c r="H7" s="6">
        <v>5100</v>
      </c>
      <c r="I7" s="43">
        <v>0</v>
      </c>
      <c r="J7" s="5"/>
      <c r="K7" s="5"/>
      <c r="L7" s="5"/>
      <c r="M7" s="5"/>
      <c r="N7" s="5"/>
      <c r="O7" s="5"/>
      <c r="P7" s="5"/>
    </row>
    <row r="8" spans="1:16" x14ac:dyDescent="0.25">
      <c r="A8" s="48" t="s">
        <v>118</v>
      </c>
      <c r="B8" s="58" t="s">
        <v>418</v>
      </c>
      <c r="C8" s="41">
        <v>6506.39</v>
      </c>
      <c r="D8" s="42">
        <v>6439.67</v>
      </c>
      <c r="E8" s="41">
        <v>9915.4599999999991</v>
      </c>
      <c r="F8" s="23">
        <v>8006.15</v>
      </c>
      <c r="G8" s="23">
        <v>0</v>
      </c>
      <c r="H8" s="6">
        <f>+(H3+H5)*0.1656</f>
        <v>10481.963328</v>
      </c>
      <c r="I8" s="43">
        <f>17323.31*17.54%</f>
        <v>3038.5085740000004</v>
      </c>
      <c r="J8" s="6"/>
      <c r="K8" s="5"/>
      <c r="L8" s="5"/>
      <c r="M8" s="5"/>
      <c r="N8" s="5"/>
      <c r="O8" s="5"/>
      <c r="P8" s="5"/>
    </row>
    <row r="9" spans="1:16" x14ac:dyDescent="0.25">
      <c r="A9" s="48" t="s">
        <v>419</v>
      </c>
      <c r="B9" s="58" t="s">
        <v>420</v>
      </c>
      <c r="C9" s="41">
        <v>3481.9</v>
      </c>
      <c r="D9" s="42">
        <v>3840.34</v>
      </c>
      <c r="E9" s="41">
        <v>5721.13</v>
      </c>
      <c r="F9" s="23">
        <v>5875.43</v>
      </c>
      <c r="G9" s="23">
        <v>2500.98</v>
      </c>
      <c r="H9" s="6">
        <v>5420</v>
      </c>
      <c r="I9" s="64">
        <v>4704</v>
      </c>
      <c r="J9" s="5"/>
      <c r="K9" s="5"/>
      <c r="L9" s="5"/>
      <c r="M9" s="5"/>
      <c r="N9" s="5"/>
      <c r="O9" s="5"/>
      <c r="P9" s="5"/>
    </row>
    <row r="10" spans="1:16" x14ac:dyDescent="0.25">
      <c r="A10" s="48" t="s">
        <v>204</v>
      </c>
      <c r="B10" s="58" t="s">
        <v>421</v>
      </c>
      <c r="C10" s="41">
        <v>2768.99</v>
      </c>
      <c r="D10" s="42">
        <v>3789.36</v>
      </c>
      <c r="E10" s="41">
        <v>4063.29</v>
      </c>
      <c r="F10" s="23">
        <v>2518.4899999999998</v>
      </c>
      <c r="G10" s="23">
        <v>865.49</v>
      </c>
      <c r="H10" s="6">
        <v>5300</v>
      </c>
      <c r="I10" s="43">
        <v>0</v>
      </c>
      <c r="J10" s="5"/>
      <c r="K10" s="5"/>
      <c r="L10" s="5"/>
      <c r="M10" s="5"/>
      <c r="N10" s="5"/>
      <c r="O10" s="5"/>
      <c r="P10" s="5"/>
    </row>
    <row r="11" spans="1:16" x14ac:dyDescent="0.25">
      <c r="A11" s="48" t="s">
        <v>422</v>
      </c>
      <c r="B11" s="58" t="s">
        <v>618</v>
      </c>
      <c r="C11" s="41"/>
      <c r="D11" s="42"/>
      <c r="E11" s="41"/>
      <c r="F11" s="23"/>
      <c r="G11" s="23"/>
      <c r="H11" s="6"/>
      <c r="I11" s="43">
        <v>113200</v>
      </c>
      <c r="J11" s="5"/>
      <c r="K11" s="5"/>
      <c r="L11" s="5"/>
      <c r="M11" s="5"/>
      <c r="N11" s="5"/>
      <c r="O11" s="5"/>
      <c r="P11" s="5"/>
    </row>
    <row r="12" spans="1:16" x14ac:dyDescent="0.25">
      <c r="A12" s="48" t="s">
        <v>423</v>
      </c>
      <c r="B12" s="58" t="s">
        <v>424</v>
      </c>
      <c r="C12" s="41">
        <v>7815</v>
      </c>
      <c r="D12" s="42">
        <v>7815</v>
      </c>
      <c r="E12" s="41">
        <v>8499</v>
      </c>
      <c r="F12" s="23">
        <v>8428</v>
      </c>
      <c r="G12" s="23">
        <v>8499</v>
      </c>
      <c r="H12" s="6">
        <v>10000</v>
      </c>
      <c r="I12" s="43">
        <v>8500</v>
      </c>
      <c r="J12" s="5"/>
      <c r="K12" s="5"/>
      <c r="L12" s="5"/>
      <c r="M12" s="5"/>
      <c r="N12" s="5"/>
      <c r="O12" s="5"/>
      <c r="P12" s="5"/>
    </row>
    <row r="13" spans="1:16" x14ac:dyDescent="0.25">
      <c r="A13" s="48" t="s">
        <v>425</v>
      </c>
      <c r="B13" s="58" t="s">
        <v>426</v>
      </c>
      <c r="C13" s="41">
        <v>176872.87</v>
      </c>
      <c r="D13" s="42">
        <v>196186.31</v>
      </c>
      <c r="E13" s="41">
        <v>213152.78</v>
      </c>
      <c r="F13" s="23">
        <v>201879.91</v>
      </c>
      <c r="G13" s="23">
        <v>133959.14000000001</v>
      </c>
      <c r="H13" s="6">
        <v>220000</v>
      </c>
      <c r="I13" s="43">
        <v>220000</v>
      </c>
      <c r="J13" s="5"/>
      <c r="K13" s="5"/>
      <c r="L13" s="5"/>
      <c r="M13" s="5"/>
      <c r="N13" s="5"/>
      <c r="O13" s="5"/>
      <c r="P13" s="5"/>
    </row>
    <row r="14" spans="1:16" x14ac:dyDescent="0.25">
      <c r="A14" s="48" t="s">
        <v>427</v>
      </c>
      <c r="B14" s="58" t="s">
        <v>428</v>
      </c>
      <c r="C14" s="41">
        <v>0</v>
      </c>
      <c r="D14" s="42">
        <v>0</v>
      </c>
      <c r="E14" s="41">
        <v>0</v>
      </c>
      <c r="F14" s="23">
        <v>0</v>
      </c>
      <c r="G14" s="23">
        <v>18000</v>
      </c>
      <c r="H14" s="6">
        <v>0</v>
      </c>
      <c r="I14" s="43">
        <v>3000</v>
      </c>
      <c r="J14" s="5"/>
      <c r="K14" s="5"/>
      <c r="L14" s="5"/>
      <c r="M14" s="5"/>
      <c r="N14" s="5"/>
      <c r="O14" s="5"/>
      <c r="P14" s="5"/>
    </row>
    <row r="15" spans="1:16" x14ac:dyDescent="0.25">
      <c r="A15" s="48" t="s">
        <v>429</v>
      </c>
      <c r="B15" s="58" t="s">
        <v>430</v>
      </c>
      <c r="C15" s="41">
        <v>6175.3</v>
      </c>
      <c r="D15" s="42">
        <v>7693.84</v>
      </c>
      <c r="E15" s="41">
        <v>10591.83</v>
      </c>
      <c r="F15" s="23">
        <v>5813.74</v>
      </c>
      <c r="G15" s="23">
        <v>3943.88</v>
      </c>
      <c r="H15" s="6">
        <v>6500</v>
      </c>
      <c r="I15" s="43">
        <v>6500</v>
      </c>
      <c r="J15" s="5"/>
      <c r="K15" s="5"/>
      <c r="L15" s="5"/>
      <c r="M15" s="5"/>
      <c r="N15" s="5"/>
      <c r="O15" s="5"/>
      <c r="P15" s="5"/>
    </row>
    <row r="16" spans="1:16" x14ac:dyDescent="0.25">
      <c r="A16" s="48" t="s">
        <v>431</v>
      </c>
      <c r="B16" s="58" t="s">
        <v>432</v>
      </c>
      <c r="C16" s="41">
        <v>97.08</v>
      </c>
      <c r="D16" s="42">
        <v>4408.05</v>
      </c>
      <c r="E16" s="41">
        <v>8991.1299999999992</v>
      </c>
      <c r="F16" s="23">
        <v>3801.57</v>
      </c>
      <c r="G16" s="23">
        <v>5246.13</v>
      </c>
      <c r="H16" s="6">
        <v>3500</v>
      </c>
      <c r="I16" s="43">
        <v>3000</v>
      </c>
      <c r="J16" s="5"/>
      <c r="K16" s="5"/>
      <c r="L16" s="5"/>
      <c r="M16" s="5"/>
      <c r="N16" s="5"/>
      <c r="O16" s="5"/>
      <c r="P16" s="5"/>
    </row>
    <row r="17" spans="1:16" x14ac:dyDescent="0.25">
      <c r="A17" s="48" t="s">
        <v>433</v>
      </c>
      <c r="B17" s="58" t="s">
        <v>434</v>
      </c>
      <c r="C17" s="41">
        <v>1320.59</v>
      </c>
      <c r="D17" s="42">
        <v>6341.35</v>
      </c>
      <c r="E17" s="41">
        <v>3806.97</v>
      </c>
      <c r="F17" s="23">
        <v>5124.67</v>
      </c>
      <c r="G17" s="23">
        <v>8518.27</v>
      </c>
      <c r="H17" s="6">
        <v>3000</v>
      </c>
      <c r="I17" s="43">
        <v>7500</v>
      </c>
      <c r="J17" s="5"/>
      <c r="K17" s="5"/>
      <c r="L17" s="5"/>
      <c r="M17" s="5"/>
      <c r="N17" s="5"/>
      <c r="O17" s="5"/>
      <c r="P17" s="5"/>
    </row>
    <row r="18" spans="1:16" x14ac:dyDescent="0.25">
      <c r="A18" s="48" t="s">
        <v>435</v>
      </c>
      <c r="B18" s="58" t="s">
        <v>436</v>
      </c>
      <c r="C18" s="41">
        <v>8093.27</v>
      </c>
      <c r="D18" s="42">
        <v>11175.38</v>
      </c>
      <c r="E18" s="41">
        <v>548.37</v>
      </c>
      <c r="F18" s="23">
        <v>9954</v>
      </c>
      <c r="G18" s="23">
        <v>24.6</v>
      </c>
      <c r="H18" s="6">
        <v>25000</v>
      </c>
      <c r="I18" s="43">
        <v>25000</v>
      </c>
      <c r="J18" s="5"/>
      <c r="K18" s="5"/>
      <c r="L18" s="5"/>
      <c r="M18" s="5"/>
      <c r="N18" s="5"/>
      <c r="O18" s="5"/>
      <c r="P18" s="5"/>
    </row>
    <row r="19" spans="1:16" x14ac:dyDescent="0.25">
      <c r="A19" s="48" t="s">
        <v>437</v>
      </c>
      <c r="B19" s="58" t="s">
        <v>438</v>
      </c>
      <c r="C19" s="41">
        <v>0</v>
      </c>
      <c r="D19" s="42">
        <v>119.84</v>
      </c>
      <c r="E19" s="41">
        <v>0</v>
      </c>
      <c r="F19" s="23">
        <v>0</v>
      </c>
      <c r="G19" s="23">
        <v>0</v>
      </c>
      <c r="H19" s="6">
        <v>250</v>
      </c>
      <c r="I19" s="43">
        <v>5000</v>
      </c>
      <c r="J19" s="5"/>
      <c r="K19" s="5"/>
      <c r="L19" s="5"/>
      <c r="M19" s="5"/>
      <c r="N19" s="5"/>
      <c r="O19" s="5"/>
      <c r="P19" s="5"/>
    </row>
    <row r="20" spans="1:16" x14ac:dyDescent="0.25">
      <c r="A20" s="48" t="s">
        <v>439</v>
      </c>
      <c r="B20" s="58" t="s">
        <v>440</v>
      </c>
      <c r="C20" s="41">
        <v>8177.28</v>
      </c>
      <c r="D20" s="42">
        <v>8916.32</v>
      </c>
      <c r="E20" s="41">
        <v>14538.1</v>
      </c>
      <c r="F20" s="23">
        <v>8675.84</v>
      </c>
      <c r="G20" s="23">
        <v>7194.33</v>
      </c>
      <c r="H20" s="6">
        <v>10000</v>
      </c>
      <c r="I20" s="43">
        <v>10000</v>
      </c>
      <c r="J20" s="5"/>
      <c r="K20" s="5"/>
      <c r="L20" s="5"/>
      <c r="M20" s="5"/>
      <c r="N20" s="5"/>
      <c r="O20" s="5"/>
      <c r="P20" s="5"/>
    </row>
    <row r="21" spans="1:16" ht="15.75" customHeight="1" x14ac:dyDescent="0.25">
      <c r="A21" s="48" t="s">
        <v>322</v>
      </c>
      <c r="B21" s="58" t="s">
        <v>441</v>
      </c>
      <c r="C21" s="41">
        <v>2025.68</v>
      </c>
      <c r="D21" s="42">
        <v>1408.82</v>
      </c>
      <c r="E21" s="41">
        <v>2767.5</v>
      </c>
      <c r="F21" s="23">
        <v>3127.5</v>
      </c>
      <c r="G21" s="23">
        <v>623.87</v>
      </c>
      <c r="H21" s="6">
        <v>1750</v>
      </c>
      <c r="I21" s="64">
        <v>1310</v>
      </c>
      <c r="J21" s="5"/>
      <c r="K21" s="5"/>
      <c r="L21" s="5"/>
      <c r="M21" s="5"/>
      <c r="N21" s="5"/>
      <c r="O21" s="5"/>
      <c r="P21" s="5"/>
    </row>
    <row r="22" spans="1:16" ht="15.75" customHeight="1" x14ac:dyDescent="0.25">
      <c r="A22" s="48" t="s">
        <v>170</v>
      </c>
      <c r="B22" s="58" t="s">
        <v>442</v>
      </c>
      <c r="C22" s="41">
        <v>1368</v>
      </c>
      <c r="D22" s="42">
        <v>1419</v>
      </c>
      <c r="E22" s="41">
        <v>1370.12</v>
      </c>
      <c r="F22" s="23">
        <v>1435</v>
      </c>
      <c r="G22" s="23">
        <v>1465.8</v>
      </c>
      <c r="H22" s="6">
        <v>1750</v>
      </c>
      <c r="I22" s="64">
        <v>3055</v>
      </c>
      <c r="J22" s="5"/>
      <c r="K22" s="5"/>
      <c r="L22" s="5"/>
      <c r="M22" s="5"/>
      <c r="N22" s="5"/>
      <c r="O22" s="5"/>
      <c r="P22" s="5"/>
    </row>
    <row r="23" spans="1:16" ht="15.75" customHeight="1" x14ac:dyDescent="0.25">
      <c r="A23" s="48" t="s">
        <v>220</v>
      </c>
      <c r="B23" s="58" t="s">
        <v>443</v>
      </c>
      <c r="C23" s="41">
        <v>1163</v>
      </c>
      <c r="D23" s="42">
        <v>4095</v>
      </c>
      <c r="E23" s="41">
        <v>1332.8</v>
      </c>
      <c r="F23" s="23">
        <v>1577</v>
      </c>
      <c r="G23" s="23">
        <v>473.13</v>
      </c>
      <c r="H23" s="6">
        <v>1500</v>
      </c>
      <c r="I23" s="64">
        <v>995</v>
      </c>
      <c r="J23" s="5"/>
      <c r="K23" s="5"/>
      <c r="L23" s="5"/>
      <c r="M23" s="5"/>
      <c r="N23" s="5"/>
      <c r="O23" s="5"/>
      <c r="P23" s="5"/>
    </row>
    <row r="24" spans="1:16" ht="15.75" customHeight="1" x14ac:dyDescent="0.25">
      <c r="A24" s="48" t="s">
        <v>222</v>
      </c>
      <c r="B24" s="58" t="s">
        <v>444</v>
      </c>
      <c r="C24" s="41">
        <v>1586.34</v>
      </c>
      <c r="D24" s="42">
        <v>1181.17</v>
      </c>
      <c r="E24" s="41">
        <v>692.43</v>
      </c>
      <c r="F24" s="23">
        <v>872.42</v>
      </c>
      <c r="G24" s="23">
        <v>854.77</v>
      </c>
      <c r="H24" s="6">
        <v>1000</v>
      </c>
      <c r="I24" s="43">
        <v>2000</v>
      </c>
      <c r="J24" s="5"/>
      <c r="K24" s="5"/>
      <c r="L24" s="5"/>
      <c r="M24" s="5"/>
      <c r="N24" s="5"/>
      <c r="O24" s="5"/>
      <c r="P24" s="5"/>
    </row>
    <row r="25" spans="1:16" ht="15.75" customHeight="1" x14ac:dyDescent="0.25">
      <c r="A25" s="48" t="s">
        <v>134</v>
      </c>
      <c r="B25" s="58" t="s">
        <v>445</v>
      </c>
      <c r="C25" s="41">
        <v>655</v>
      </c>
      <c r="D25" s="42">
        <v>1600</v>
      </c>
      <c r="E25" s="41">
        <v>2249.64</v>
      </c>
      <c r="F25" s="23">
        <v>709.4</v>
      </c>
      <c r="G25" s="23">
        <v>0</v>
      </c>
      <c r="H25" s="6">
        <v>1000</v>
      </c>
      <c r="I25" s="43">
        <v>0</v>
      </c>
      <c r="J25" s="5"/>
      <c r="K25" s="5"/>
      <c r="L25" s="5"/>
      <c r="M25" s="5"/>
      <c r="N25" s="5"/>
      <c r="O25" s="5"/>
      <c r="P25" s="5"/>
    </row>
    <row r="26" spans="1:16" ht="15.75" customHeight="1" x14ac:dyDescent="0.25">
      <c r="A26" s="46" t="s">
        <v>446</v>
      </c>
      <c r="B26" s="47" t="s">
        <v>447</v>
      </c>
      <c r="C26" s="41">
        <v>0</v>
      </c>
      <c r="D26" s="42">
        <v>0</v>
      </c>
      <c r="E26" s="41">
        <v>24807.88</v>
      </c>
      <c r="F26" s="23">
        <v>6446.9</v>
      </c>
      <c r="G26" s="23">
        <v>5078.2</v>
      </c>
      <c r="H26" s="6">
        <v>2500</v>
      </c>
      <c r="I26" s="43">
        <v>2500</v>
      </c>
      <c r="J26" s="5"/>
      <c r="K26" s="5"/>
      <c r="L26" s="5"/>
      <c r="M26" s="5"/>
      <c r="N26" s="5"/>
      <c r="O26" s="5"/>
      <c r="P26" s="5"/>
    </row>
    <row r="27" spans="1:16" ht="15.75" customHeight="1" x14ac:dyDescent="0.25">
      <c r="A27" s="46" t="s">
        <v>448</v>
      </c>
      <c r="B27" s="47" t="s">
        <v>449</v>
      </c>
      <c r="C27" s="41">
        <v>880.45</v>
      </c>
      <c r="D27" s="42">
        <v>0</v>
      </c>
      <c r="E27" s="41">
        <v>871.06</v>
      </c>
      <c r="F27" s="23">
        <v>1294.3399999999999</v>
      </c>
      <c r="G27" s="23">
        <v>0</v>
      </c>
      <c r="H27" s="6">
        <v>1000</v>
      </c>
      <c r="I27" s="43">
        <v>1000</v>
      </c>
      <c r="J27" s="5"/>
      <c r="K27" s="5"/>
      <c r="L27" s="5"/>
      <c r="M27" s="5"/>
      <c r="N27" s="5"/>
      <c r="O27" s="5"/>
      <c r="P27" s="5"/>
    </row>
    <row r="28" spans="1:16" ht="15.75" customHeight="1" x14ac:dyDescent="0.25">
      <c r="A28" s="48" t="s">
        <v>450</v>
      </c>
      <c r="B28" s="58" t="s">
        <v>451</v>
      </c>
      <c r="C28" s="41">
        <v>3740.5</v>
      </c>
      <c r="D28" s="42">
        <v>2908.53</v>
      </c>
      <c r="E28" s="41">
        <v>3576.81</v>
      </c>
      <c r="F28" s="23">
        <v>5616.8</v>
      </c>
      <c r="G28" s="23">
        <v>2119.33</v>
      </c>
      <c r="H28" s="6">
        <v>5500</v>
      </c>
      <c r="I28" s="43">
        <v>6000</v>
      </c>
      <c r="J28" s="5"/>
      <c r="K28" s="5"/>
      <c r="L28" s="5"/>
      <c r="M28" s="5"/>
      <c r="N28" s="5"/>
      <c r="O28" s="5"/>
      <c r="P28" s="5"/>
    </row>
    <row r="29" spans="1:16" ht="15.75" customHeight="1" x14ac:dyDescent="0.25">
      <c r="A29" s="48" t="s">
        <v>452</v>
      </c>
      <c r="B29" s="58" t="s">
        <v>453</v>
      </c>
      <c r="C29" s="41">
        <v>105.28</v>
      </c>
      <c r="D29" s="42">
        <v>1410.1</v>
      </c>
      <c r="E29" s="41">
        <v>240.25</v>
      </c>
      <c r="F29" s="23">
        <v>5945.94</v>
      </c>
      <c r="G29" s="23">
        <v>378.4</v>
      </c>
      <c r="H29" s="6">
        <v>3500</v>
      </c>
      <c r="I29" s="43">
        <v>1500</v>
      </c>
      <c r="J29" s="5"/>
      <c r="K29" s="5"/>
      <c r="L29" s="5"/>
      <c r="M29" s="5"/>
      <c r="N29" s="5"/>
      <c r="O29" s="5"/>
      <c r="P29" s="5"/>
    </row>
    <row r="30" spans="1:16" ht="15.75" customHeight="1" x14ac:dyDescent="0.25">
      <c r="A30" s="48" t="s">
        <v>454</v>
      </c>
      <c r="B30" s="58" t="s">
        <v>455</v>
      </c>
      <c r="C30" s="41">
        <v>0</v>
      </c>
      <c r="D30" s="42">
        <v>218.71</v>
      </c>
      <c r="E30" s="41">
        <v>26.74</v>
      </c>
      <c r="F30" s="23">
        <v>1176.58</v>
      </c>
      <c r="G30" s="23">
        <v>441.09</v>
      </c>
      <c r="H30" s="6">
        <v>1500</v>
      </c>
      <c r="I30" s="43">
        <v>1000</v>
      </c>
      <c r="J30" s="5"/>
      <c r="K30" s="5"/>
      <c r="L30" s="5"/>
      <c r="M30" s="5"/>
      <c r="N30" s="5"/>
      <c r="O30" s="5"/>
      <c r="P30" s="5"/>
    </row>
    <row r="31" spans="1:16" ht="15.75" customHeight="1" x14ac:dyDescent="0.25">
      <c r="A31" s="48" t="s">
        <v>456</v>
      </c>
      <c r="B31" s="58" t="s">
        <v>457</v>
      </c>
      <c r="C31" s="41">
        <v>12086.54</v>
      </c>
      <c r="D31" s="42">
        <v>56572.45</v>
      </c>
      <c r="E31" s="41">
        <v>44931.34</v>
      </c>
      <c r="F31" s="23">
        <v>30776.13</v>
      </c>
      <c r="G31" s="23">
        <v>28898.78</v>
      </c>
      <c r="H31" s="6">
        <v>25000</v>
      </c>
      <c r="I31" s="43">
        <v>45000</v>
      </c>
      <c r="J31" s="5"/>
      <c r="K31" s="5"/>
      <c r="L31" s="5"/>
      <c r="M31" s="5"/>
      <c r="N31" s="5"/>
      <c r="O31" s="5"/>
      <c r="P31" s="5"/>
    </row>
    <row r="32" spans="1:16" ht="15.75" customHeight="1" x14ac:dyDescent="0.25">
      <c r="A32" s="48" t="s">
        <v>458</v>
      </c>
      <c r="B32" s="58" t="s">
        <v>459</v>
      </c>
      <c r="C32" s="41">
        <v>1642.61</v>
      </c>
      <c r="D32" s="42">
        <v>1120.68</v>
      </c>
      <c r="E32" s="41">
        <v>754.96</v>
      </c>
      <c r="F32" s="23">
        <v>648.36</v>
      </c>
      <c r="G32" s="23">
        <v>646.41999999999996</v>
      </c>
      <c r="H32" s="6">
        <v>1000</v>
      </c>
      <c r="I32" s="43">
        <v>1000</v>
      </c>
      <c r="J32" s="5"/>
      <c r="K32" s="5"/>
      <c r="L32" s="5"/>
      <c r="M32" s="5"/>
      <c r="N32" s="5"/>
      <c r="O32" s="5"/>
      <c r="P32" s="5"/>
    </row>
    <row r="33" spans="1:16" ht="15.75" customHeight="1" x14ac:dyDescent="0.25">
      <c r="A33" s="48" t="s">
        <v>460</v>
      </c>
      <c r="B33" s="58" t="s">
        <v>461</v>
      </c>
      <c r="C33" s="41">
        <v>825.64</v>
      </c>
      <c r="D33" s="42">
        <v>883.84</v>
      </c>
      <c r="E33" s="41">
        <v>891.96</v>
      </c>
      <c r="F33" s="23">
        <v>1291.9000000000001</v>
      </c>
      <c r="G33" s="23">
        <v>599.15</v>
      </c>
      <c r="H33" s="6">
        <v>2000</v>
      </c>
      <c r="I33" s="43">
        <v>2000</v>
      </c>
      <c r="J33" s="5"/>
      <c r="K33" s="5"/>
      <c r="L33" s="5"/>
      <c r="M33" s="5"/>
      <c r="N33" s="5"/>
      <c r="O33" s="5"/>
      <c r="P33" s="5"/>
    </row>
    <row r="34" spans="1:16" ht="15.75" customHeight="1" x14ac:dyDescent="0.25">
      <c r="A34" s="48" t="s">
        <v>462</v>
      </c>
      <c r="B34" s="58" t="s">
        <v>463</v>
      </c>
      <c r="C34" s="41">
        <v>0</v>
      </c>
      <c r="D34" s="42">
        <v>768.76</v>
      </c>
      <c r="E34" s="41">
        <v>1126.8</v>
      </c>
      <c r="F34" s="23">
        <v>0</v>
      </c>
      <c r="G34" s="23">
        <v>1573.31</v>
      </c>
      <c r="H34" s="6">
        <v>3000</v>
      </c>
      <c r="I34" s="43">
        <v>3000</v>
      </c>
      <c r="J34" s="5"/>
      <c r="K34" s="5"/>
      <c r="L34" s="5"/>
      <c r="M34" s="5"/>
      <c r="N34" s="5"/>
      <c r="O34" s="5"/>
      <c r="P34" s="5"/>
    </row>
    <row r="35" spans="1:16" ht="15.75" customHeight="1" x14ac:dyDescent="0.25">
      <c r="A35" s="48" t="s">
        <v>335</v>
      </c>
      <c r="B35" s="58" t="s">
        <v>464</v>
      </c>
      <c r="C35" s="41">
        <v>3703.99</v>
      </c>
      <c r="D35" s="42">
        <v>3489.19</v>
      </c>
      <c r="E35" s="41">
        <v>4871.09</v>
      </c>
      <c r="F35" s="23">
        <v>3817.98</v>
      </c>
      <c r="G35" s="23">
        <v>6537.56</v>
      </c>
      <c r="H35" s="6">
        <v>4000</v>
      </c>
      <c r="I35" s="43">
        <v>8000</v>
      </c>
      <c r="J35" s="5"/>
      <c r="K35" s="5"/>
      <c r="L35" s="5"/>
      <c r="M35" s="5"/>
      <c r="N35" s="5"/>
      <c r="O35" s="5"/>
      <c r="P35" s="5"/>
    </row>
    <row r="36" spans="1:16" ht="15.75" customHeight="1" x14ac:dyDescent="0.25">
      <c r="A36" s="48" t="s">
        <v>465</v>
      </c>
      <c r="B36" s="58" t="s">
        <v>466</v>
      </c>
      <c r="C36" s="41">
        <v>615.17999999999995</v>
      </c>
      <c r="D36" s="42">
        <v>1597.35</v>
      </c>
      <c r="E36" s="41">
        <v>5335.72</v>
      </c>
      <c r="F36" s="23">
        <v>0</v>
      </c>
      <c r="G36" s="23">
        <v>0</v>
      </c>
      <c r="H36" s="6">
        <v>4000</v>
      </c>
      <c r="I36" s="43">
        <v>4000</v>
      </c>
      <c r="J36" s="5"/>
      <c r="K36" s="5"/>
      <c r="L36" s="5"/>
      <c r="M36" s="5"/>
      <c r="N36" s="5"/>
      <c r="O36" s="5"/>
      <c r="P36" s="5"/>
    </row>
    <row r="37" spans="1:16" ht="15.75" customHeight="1" x14ac:dyDescent="0.25">
      <c r="A37" s="48" t="s">
        <v>338</v>
      </c>
      <c r="B37" s="58" t="s">
        <v>467</v>
      </c>
      <c r="C37" s="41">
        <v>0</v>
      </c>
      <c r="D37" s="42">
        <v>459.36</v>
      </c>
      <c r="E37" s="41">
        <v>0</v>
      </c>
      <c r="F37" s="23">
        <v>0</v>
      </c>
      <c r="G37" s="23">
        <v>0</v>
      </c>
      <c r="H37" s="6">
        <v>1000</v>
      </c>
      <c r="I37" s="43">
        <v>0</v>
      </c>
      <c r="J37" s="5"/>
      <c r="K37" s="5"/>
      <c r="L37" s="5"/>
      <c r="M37" s="5"/>
      <c r="N37" s="5"/>
      <c r="O37" s="5"/>
      <c r="P37" s="5"/>
    </row>
    <row r="38" spans="1:16" ht="15.75" customHeight="1" x14ac:dyDescent="0.25">
      <c r="A38" s="48" t="s">
        <v>468</v>
      </c>
      <c r="B38" s="58" t="s">
        <v>469</v>
      </c>
      <c r="C38" s="41">
        <v>250</v>
      </c>
      <c r="D38" s="42">
        <v>450</v>
      </c>
      <c r="E38" s="41">
        <v>450</v>
      </c>
      <c r="F38" s="23">
        <v>460.8</v>
      </c>
      <c r="G38" s="23">
        <v>250</v>
      </c>
      <c r="H38" s="6">
        <v>500</v>
      </c>
      <c r="I38" s="43">
        <v>500</v>
      </c>
      <c r="J38" s="5"/>
      <c r="K38" s="5"/>
      <c r="L38" s="5"/>
      <c r="M38" s="5"/>
      <c r="N38" s="5"/>
      <c r="O38" s="5"/>
      <c r="P38" s="5"/>
    </row>
    <row r="39" spans="1:16" ht="15.75" customHeight="1" x14ac:dyDescent="0.25">
      <c r="A39" s="48" t="s">
        <v>470</v>
      </c>
      <c r="B39" s="58" t="s">
        <v>471</v>
      </c>
      <c r="C39" s="41">
        <v>964.96</v>
      </c>
      <c r="D39" s="42">
        <v>1042.6099999999999</v>
      </c>
      <c r="E39" s="41">
        <v>1167.4000000000001</v>
      </c>
      <c r="F39" s="23">
        <v>983.19</v>
      </c>
      <c r="G39" s="23">
        <v>508.33</v>
      </c>
      <c r="H39" s="6">
        <v>1100</v>
      </c>
      <c r="I39" s="43">
        <v>1100</v>
      </c>
      <c r="J39" s="5"/>
      <c r="K39" s="5"/>
      <c r="L39" s="5"/>
      <c r="M39" s="5"/>
      <c r="N39" s="5"/>
      <c r="O39" s="5"/>
      <c r="P39" s="5"/>
    </row>
    <row r="40" spans="1:16" ht="15.75" customHeight="1" x14ac:dyDescent="0.25">
      <c r="A40" s="48" t="s">
        <v>472</v>
      </c>
      <c r="B40" s="58" t="s">
        <v>473</v>
      </c>
      <c r="C40" s="41">
        <v>469.48</v>
      </c>
      <c r="D40" s="42">
        <v>0</v>
      </c>
      <c r="E40" s="41">
        <v>0</v>
      </c>
      <c r="F40" s="23">
        <v>0</v>
      </c>
      <c r="G40" s="23">
        <v>0</v>
      </c>
      <c r="H40" s="6">
        <v>500</v>
      </c>
      <c r="I40" s="43">
        <v>0</v>
      </c>
      <c r="J40" s="5"/>
      <c r="K40" s="5"/>
      <c r="L40" s="5"/>
      <c r="M40" s="5"/>
      <c r="N40" s="5"/>
      <c r="O40" s="5"/>
      <c r="P40" s="5"/>
    </row>
    <row r="41" spans="1:16" ht="15.75" customHeight="1" x14ac:dyDescent="0.25">
      <c r="A41" s="48" t="s">
        <v>474</v>
      </c>
      <c r="B41" s="58" t="s">
        <v>475</v>
      </c>
      <c r="C41" s="41">
        <v>1205.8900000000001</v>
      </c>
      <c r="D41" s="42">
        <v>1136.9100000000001</v>
      </c>
      <c r="E41" s="41">
        <v>2666.74</v>
      </c>
      <c r="F41" s="23">
        <v>1229.56</v>
      </c>
      <c r="G41" s="23">
        <v>1156.8699999999999</v>
      </c>
      <c r="H41" s="6">
        <v>2500</v>
      </c>
      <c r="I41" s="43">
        <v>2500</v>
      </c>
      <c r="J41" s="5"/>
      <c r="K41" s="5"/>
      <c r="L41" s="5"/>
      <c r="M41" s="5"/>
      <c r="N41" s="5"/>
      <c r="O41" s="5"/>
      <c r="P41" s="5"/>
    </row>
    <row r="42" spans="1:16" ht="15.75" customHeight="1" x14ac:dyDescent="0.25">
      <c r="A42" s="48" t="s">
        <v>476</v>
      </c>
      <c r="B42" s="58" t="s">
        <v>477</v>
      </c>
      <c r="C42" s="41">
        <v>0</v>
      </c>
      <c r="D42" s="42">
        <v>0</v>
      </c>
      <c r="E42" s="41">
        <v>0</v>
      </c>
      <c r="F42" s="23">
        <v>563.4</v>
      </c>
      <c r="G42" s="23">
        <v>0</v>
      </c>
      <c r="H42" s="6">
        <v>500</v>
      </c>
      <c r="I42" s="43">
        <v>0</v>
      </c>
      <c r="J42" s="5"/>
      <c r="K42" s="5"/>
      <c r="L42" s="5"/>
      <c r="M42" s="5"/>
      <c r="N42" s="5"/>
      <c r="O42" s="5"/>
      <c r="P42" s="5"/>
    </row>
    <row r="43" spans="1:16" ht="15.75" customHeight="1" x14ac:dyDescent="0.25">
      <c r="A43" s="48" t="s">
        <v>478</v>
      </c>
      <c r="B43" s="58" t="s">
        <v>479</v>
      </c>
      <c r="C43" s="41">
        <v>0</v>
      </c>
      <c r="D43" s="42">
        <v>79392</v>
      </c>
      <c r="E43" s="41">
        <v>79392</v>
      </c>
      <c r="F43" s="23">
        <v>79392</v>
      </c>
      <c r="G43" s="23">
        <v>52928</v>
      </c>
      <c r="H43" s="6">
        <v>79392</v>
      </c>
      <c r="I43" s="43">
        <f>6616*12</f>
        <v>79392</v>
      </c>
      <c r="J43" s="5"/>
      <c r="K43" s="5"/>
      <c r="L43" s="5"/>
      <c r="M43" s="5"/>
      <c r="N43" s="5"/>
      <c r="O43" s="5"/>
      <c r="P43" s="5"/>
    </row>
    <row r="44" spans="1:16" ht="15.75" customHeight="1" x14ac:dyDescent="0.25">
      <c r="A44" s="48" t="s">
        <v>480</v>
      </c>
      <c r="B44" s="58" t="s">
        <v>481</v>
      </c>
      <c r="C44" s="41">
        <v>0</v>
      </c>
      <c r="D44" s="42">
        <v>0</v>
      </c>
      <c r="E44" s="41">
        <v>0</v>
      </c>
      <c r="F44" s="23">
        <v>0</v>
      </c>
      <c r="G44" s="23">
        <v>0</v>
      </c>
      <c r="H44" s="6">
        <v>0</v>
      </c>
      <c r="I44" s="43">
        <v>14385</v>
      </c>
      <c r="J44" s="5"/>
      <c r="K44" s="5"/>
      <c r="L44" s="5"/>
      <c r="M44" s="5"/>
      <c r="N44" s="5"/>
      <c r="O44" s="5"/>
      <c r="P44" s="5"/>
    </row>
    <row r="45" spans="1:16" ht="15.75" customHeight="1" x14ac:dyDescent="0.25">
      <c r="A45" s="40"/>
      <c r="B45" s="25"/>
      <c r="C45" s="20">
        <f t="shared" ref="C45:I45" si="0">SUM(C3:C44)</f>
        <v>317358.1700000001</v>
      </c>
      <c r="D45" s="20">
        <f t="shared" si="0"/>
        <v>483568.37</v>
      </c>
      <c r="E45" s="20">
        <f t="shared" si="0"/>
        <v>543960.97</v>
      </c>
      <c r="F45" s="20">
        <f t="shared" si="0"/>
        <v>468799.76000000007</v>
      </c>
      <c r="G45" s="25">
        <f t="shared" si="0"/>
        <v>321619.05</v>
      </c>
      <c r="H45" s="25">
        <f t="shared" si="0"/>
        <v>518314.06558399997</v>
      </c>
      <c r="I45" s="43">
        <f t="shared" si="0"/>
        <v>621750.00449900003</v>
      </c>
      <c r="J45" s="5"/>
      <c r="K45" s="5"/>
      <c r="L45" s="5"/>
      <c r="M45" s="5"/>
      <c r="N45" s="5"/>
      <c r="O45" s="5"/>
      <c r="P45" s="5"/>
    </row>
    <row r="46" spans="1:16" ht="15.75" customHeight="1" x14ac:dyDescent="0.25">
      <c r="A46" s="40"/>
      <c r="B46" s="12"/>
      <c r="C46" s="20"/>
      <c r="D46" s="41"/>
      <c r="E46" s="20"/>
      <c r="F46" s="52"/>
      <c r="G46" s="6"/>
      <c r="H46" s="6"/>
      <c r="I46" s="6"/>
      <c r="J46" s="5"/>
      <c r="K46" s="5"/>
      <c r="L46" s="5"/>
      <c r="M46" s="5"/>
      <c r="N46" s="5"/>
      <c r="O46" s="5"/>
      <c r="P46" s="5"/>
    </row>
    <row r="47" spans="1:16" ht="15.75" customHeight="1" x14ac:dyDescent="0.25">
      <c r="A47" s="40"/>
      <c r="B47" s="12"/>
      <c r="C47" s="20"/>
      <c r="D47" s="20"/>
      <c r="E47" s="20"/>
      <c r="F47" s="40"/>
      <c r="G47" s="5"/>
      <c r="H47" s="6"/>
      <c r="I47" s="6"/>
      <c r="J47" s="5"/>
      <c r="K47" s="5"/>
      <c r="L47" s="5"/>
      <c r="M47" s="5"/>
      <c r="N47" s="5"/>
      <c r="O47" s="5"/>
      <c r="P47" s="5"/>
    </row>
    <row r="48" spans="1:16" ht="15.75" customHeight="1" x14ac:dyDescent="0.25">
      <c r="A48" s="40"/>
      <c r="B48" s="12"/>
      <c r="C48" s="20"/>
      <c r="D48" s="20"/>
      <c r="E48" s="20"/>
      <c r="F48" s="40"/>
      <c r="G48" s="5"/>
      <c r="H48" s="6"/>
      <c r="I48" s="6"/>
      <c r="J48" s="5"/>
      <c r="K48" s="5"/>
      <c r="L48" s="5"/>
      <c r="M48" s="5"/>
      <c r="N48" s="5"/>
      <c r="O48" s="5"/>
      <c r="P48" s="5"/>
    </row>
    <row r="49" spans="1:16" ht="15.75" customHeight="1" x14ac:dyDescent="0.25">
      <c r="A49" s="40"/>
      <c r="B49" s="12"/>
      <c r="C49" s="20"/>
      <c r="D49" s="20"/>
      <c r="E49" s="20"/>
      <c r="F49" s="40"/>
      <c r="G49" s="5"/>
      <c r="H49" s="6"/>
      <c r="I49" s="6"/>
      <c r="J49" s="5"/>
      <c r="K49" s="5"/>
      <c r="L49" s="5"/>
      <c r="M49" s="5"/>
      <c r="N49" s="5"/>
      <c r="O49" s="5"/>
      <c r="P49" s="5"/>
    </row>
    <row r="50" spans="1:16" ht="15.75" customHeight="1" x14ac:dyDescent="0.25">
      <c r="A50" s="40"/>
      <c r="B50" s="12"/>
      <c r="C50" s="20"/>
      <c r="D50" s="20"/>
      <c r="E50" s="20"/>
      <c r="F50" s="40"/>
      <c r="G50" s="5"/>
      <c r="H50" s="6"/>
      <c r="I50" s="6"/>
      <c r="J50" s="5"/>
      <c r="K50" s="5"/>
      <c r="L50" s="5"/>
      <c r="M50" s="5"/>
      <c r="N50" s="5"/>
      <c r="O50" s="5"/>
      <c r="P50" s="5"/>
    </row>
    <row r="51" spans="1:16" ht="15.75" customHeight="1" x14ac:dyDescent="0.25">
      <c r="A51" s="40"/>
      <c r="B51" s="12"/>
      <c r="C51" s="20"/>
      <c r="D51" s="20"/>
      <c r="E51" s="20"/>
      <c r="F51" s="40"/>
      <c r="G51" s="5"/>
      <c r="H51" s="6"/>
      <c r="I51" s="6"/>
      <c r="J51" s="5"/>
      <c r="K51" s="5"/>
      <c r="L51" s="5"/>
      <c r="M51" s="5"/>
      <c r="N51" s="5"/>
      <c r="O51" s="5"/>
      <c r="P51" s="5"/>
    </row>
    <row r="52" spans="1:16" ht="15.75" customHeight="1" x14ac:dyDescent="0.25">
      <c r="A52" s="40"/>
      <c r="B52" s="12"/>
      <c r="C52" s="20"/>
      <c r="D52" s="20"/>
      <c r="E52" s="20"/>
      <c r="F52" s="40"/>
      <c r="G52" s="5"/>
      <c r="H52" s="6"/>
      <c r="I52" s="6"/>
      <c r="J52" s="5"/>
      <c r="K52" s="5"/>
      <c r="L52" s="5"/>
      <c r="M52" s="5"/>
      <c r="N52" s="5"/>
      <c r="O52" s="5"/>
      <c r="P52" s="5"/>
    </row>
    <row r="53" spans="1:16" ht="15.75" customHeight="1" x14ac:dyDescent="0.25">
      <c r="A53" s="40"/>
      <c r="B53" s="12"/>
      <c r="C53" s="20"/>
      <c r="D53" s="20"/>
      <c r="E53" s="20"/>
      <c r="F53" s="40"/>
      <c r="G53" s="5"/>
      <c r="H53" s="6"/>
      <c r="I53" s="6"/>
      <c r="J53" s="5"/>
      <c r="K53" s="5"/>
      <c r="L53" s="5"/>
      <c r="M53" s="5"/>
      <c r="N53" s="5"/>
      <c r="O53" s="5"/>
      <c r="P53" s="5"/>
    </row>
    <row r="54" spans="1:16" ht="15.75" customHeight="1" x14ac:dyDescent="0.25">
      <c r="A54" s="40"/>
      <c r="B54" s="12"/>
      <c r="C54" s="20"/>
      <c r="D54" s="20"/>
      <c r="E54" s="20"/>
      <c r="F54" s="40"/>
      <c r="G54" s="5"/>
      <c r="H54" s="6"/>
      <c r="I54" s="6"/>
      <c r="J54" s="5"/>
      <c r="K54" s="5"/>
      <c r="L54" s="5"/>
      <c r="M54" s="5"/>
      <c r="N54" s="5"/>
      <c r="O54" s="5"/>
      <c r="P54" s="5"/>
    </row>
    <row r="55" spans="1:16" ht="15.75" customHeight="1" x14ac:dyDescent="0.25">
      <c r="A55" s="40"/>
      <c r="B55" s="12"/>
      <c r="C55" s="20"/>
      <c r="D55" s="20"/>
      <c r="E55" s="20"/>
      <c r="F55" s="40"/>
      <c r="G55" s="5"/>
      <c r="H55" s="6"/>
      <c r="I55" s="6"/>
      <c r="J55" s="5"/>
      <c r="K55" s="5"/>
      <c r="L55" s="5"/>
      <c r="M55" s="5"/>
      <c r="N55" s="5"/>
      <c r="O55" s="5"/>
      <c r="P55" s="5"/>
    </row>
    <row r="56" spans="1:16" ht="15.75" customHeight="1" x14ac:dyDescent="0.25">
      <c r="A56" s="40"/>
      <c r="B56" s="12"/>
      <c r="C56" s="20"/>
      <c r="D56" s="20"/>
      <c r="E56" s="20"/>
      <c r="F56" s="40"/>
      <c r="G56" s="5"/>
      <c r="H56" s="6"/>
      <c r="I56" s="6"/>
      <c r="J56" s="5"/>
      <c r="K56" s="5"/>
      <c r="L56" s="5"/>
      <c r="M56" s="5"/>
      <c r="N56" s="5"/>
      <c r="O56" s="5"/>
      <c r="P56" s="5"/>
    </row>
    <row r="57" spans="1:16" ht="15.75" customHeight="1" x14ac:dyDescent="0.25">
      <c r="A57" s="40"/>
      <c r="B57" s="12"/>
      <c r="C57" s="20"/>
      <c r="D57" s="20"/>
      <c r="E57" s="20"/>
      <c r="F57" s="40"/>
      <c r="G57" s="5"/>
      <c r="H57" s="6"/>
      <c r="I57" s="6"/>
      <c r="J57" s="5"/>
      <c r="K57" s="5"/>
      <c r="L57" s="5"/>
      <c r="M57" s="5"/>
      <c r="N57" s="5"/>
      <c r="O57" s="5"/>
      <c r="P57" s="5"/>
    </row>
    <row r="58" spans="1:16" ht="15.75" customHeight="1" x14ac:dyDescent="0.25">
      <c r="A58" s="40"/>
      <c r="B58" s="12"/>
      <c r="C58" s="20"/>
      <c r="D58" s="20"/>
      <c r="E58" s="20"/>
      <c r="F58" s="40"/>
      <c r="G58" s="5"/>
      <c r="H58" s="6"/>
      <c r="I58" s="6"/>
      <c r="J58" s="5"/>
      <c r="K58" s="5"/>
      <c r="L58" s="5"/>
      <c r="M58" s="5"/>
      <c r="N58" s="5"/>
      <c r="O58" s="5"/>
      <c r="P58" s="5"/>
    </row>
    <row r="59" spans="1:16" ht="15.75" customHeight="1" x14ac:dyDescent="0.25">
      <c r="A59" s="40"/>
      <c r="B59" s="12"/>
      <c r="C59" s="20"/>
      <c r="D59" s="20"/>
      <c r="E59" s="20"/>
      <c r="F59" s="40"/>
      <c r="G59" s="5"/>
      <c r="H59" s="6"/>
      <c r="I59" s="6"/>
      <c r="J59" s="5"/>
      <c r="K59" s="5"/>
      <c r="L59" s="5"/>
      <c r="M59" s="5"/>
      <c r="N59" s="5"/>
      <c r="O59" s="5"/>
      <c r="P59" s="5"/>
    </row>
    <row r="60" spans="1:16" ht="15.75" customHeight="1" x14ac:dyDescent="0.25">
      <c r="A60" s="40"/>
      <c r="B60" s="12"/>
      <c r="C60" s="20"/>
      <c r="D60" s="20"/>
      <c r="E60" s="20"/>
      <c r="F60" s="40"/>
      <c r="G60" s="5"/>
      <c r="H60" s="6"/>
      <c r="I60" s="6"/>
      <c r="J60" s="5"/>
      <c r="K60" s="5"/>
      <c r="L60" s="5"/>
      <c r="M60" s="5"/>
      <c r="N60" s="5"/>
      <c r="O60" s="5"/>
      <c r="P60" s="5"/>
    </row>
    <row r="61" spans="1:16" ht="15.75" customHeight="1" x14ac:dyDescent="0.25">
      <c r="A61" s="40"/>
      <c r="B61" s="12"/>
      <c r="C61" s="20"/>
      <c r="D61" s="20"/>
      <c r="E61" s="20"/>
      <c r="F61" s="40"/>
      <c r="G61" s="5"/>
      <c r="H61" s="6"/>
      <c r="I61" s="6"/>
      <c r="J61" s="5"/>
      <c r="K61" s="5"/>
      <c r="L61" s="5"/>
      <c r="M61" s="5"/>
      <c r="N61" s="5"/>
      <c r="O61" s="5"/>
      <c r="P61" s="5"/>
    </row>
    <row r="62" spans="1:16" ht="15.75" customHeight="1" x14ac:dyDescent="0.25">
      <c r="A62" s="40"/>
      <c r="B62" s="12"/>
      <c r="C62" s="20"/>
      <c r="D62" s="20"/>
      <c r="E62" s="20"/>
      <c r="F62" s="40"/>
      <c r="G62" s="5"/>
      <c r="H62" s="6"/>
      <c r="I62" s="6"/>
      <c r="J62" s="5"/>
      <c r="K62" s="5"/>
      <c r="L62" s="5"/>
      <c r="M62" s="5"/>
      <c r="N62" s="5"/>
      <c r="O62" s="5"/>
      <c r="P62" s="5"/>
    </row>
    <row r="63" spans="1:16" ht="15.75" customHeight="1" x14ac:dyDescent="0.25">
      <c r="A63" s="40"/>
      <c r="B63" s="12"/>
      <c r="C63" s="20"/>
      <c r="D63" s="20"/>
      <c r="E63" s="20"/>
      <c r="F63" s="40"/>
      <c r="G63" s="5"/>
      <c r="H63" s="6"/>
      <c r="I63" s="6"/>
      <c r="J63" s="5"/>
      <c r="K63" s="5"/>
      <c r="L63" s="5"/>
      <c r="M63" s="5"/>
      <c r="N63" s="5"/>
      <c r="O63" s="5"/>
      <c r="P63" s="5"/>
    </row>
    <row r="64" spans="1:16" ht="15.75" customHeight="1" x14ac:dyDescent="0.25">
      <c r="A64" s="40"/>
      <c r="B64" s="12"/>
      <c r="C64" s="20"/>
      <c r="D64" s="20"/>
      <c r="E64" s="20"/>
      <c r="F64" s="40"/>
      <c r="G64" s="5"/>
      <c r="H64" s="6"/>
      <c r="I64" s="6"/>
      <c r="J64" s="5"/>
      <c r="K64" s="5"/>
      <c r="L64" s="5"/>
      <c r="M64" s="5"/>
      <c r="N64" s="5"/>
      <c r="O64" s="5"/>
      <c r="P64" s="5"/>
    </row>
    <row r="65" spans="1:16" ht="15.75" customHeight="1" x14ac:dyDescent="0.25">
      <c r="A65" s="40"/>
      <c r="B65" s="12"/>
      <c r="C65" s="20"/>
      <c r="D65" s="20"/>
      <c r="E65" s="20"/>
      <c r="F65" s="40"/>
      <c r="G65" s="5"/>
      <c r="H65" s="6"/>
      <c r="I65" s="6"/>
      <c r="J65" s="5"/>
      <c r="K65" s="5"/>
      <c r="L65" s="5"/>
      <c r="M65" s="5"/>
      <c r="N65" s="5"/>
      <c r="O65" s="5"/>
      <c r="P65" s="5"/>
    </row>
    <row r="66" spans="1:16" ht="15.75" customHeight="1" x14ac:dyDescent="0.25">
      <c r="A66" s="40"/>
      <c r="B66" s="12"/>
      <c r="C66" s="20"/>
      <c r="D66" s="20"/>
      <c r="E66" s="20"/>
      <c r="F66" s="40"/>
      <c r="G66" s="5"/>
      <c r="H66" s="6"/>
      <c r="I66" s="6"/>
      <c r="J66" s="5"/>
      <c r="K66" s="5"/>
      <c r="L66" s="5"/>
      <c r="M66" s="5"/>
      <c r="N66" s="5"/>
      <c r="O66" s="5"/>
      <c r="P66" s="5"/>
    </row>
    <row r="67" spans="1:16" ht="15.75" customHeight="1" x14ac:dyDescent="0.25">
      <c r="A67" s="40"/>
      <c r="B67" s="12"/>
      <c r="C67" s="20"/>
      <c r="D67" s="20"/>
      <c r="E67" s="20"/>
      <c r="F67" s="40"/>
      <c r="G67" s="5"/>
      <c r="H67" s="6"/>
      <c r="I67" s="6"/>
      <c r="J67" s="5"/>
      <c r="K67" s="5"/>
      <c r="L67" s="5"/>
      <c r="M67" s="5"/>
      <c r="N67" s="5"/>
      <c r="O67" s="5"/>
      <c r="P67" s="5"/>
    </row>
    <row r="68" spans="1:16" ht="15.75" customHeight="1" x14ac:dyDescent="0.25">
      <c r="A68" s="40"/>
      <c r="B68" s="12"/>
      <c r="C68" s="20"/>
      <c r="D68" s="20"/>
      <c r="E68" s="20"/>
      <c r="F68" s="40"/>
      <c r="G68" s="5"/>
      <c r="H68" s="6"/>
      <c r="I68" s="6"/>
      <c r="J68" s="5"/>
      <c r="K68" s="5"/>
      <c r="L68" s="5"/>
      <c r="M68" s="5"/>
      <c r="N68" s="5"/>
      <c r="O68" s="5"/>
      <c r="P68" s="5"/>
    </row>
    <row r="69" spans="1:16" ht="15.75" customHeight="1" x14ac:dyDescent="0.25">
      <c r="A69" s="40"/>
      <c r="B69" s="12"/>
      <c r="C69" s="20"/>
      <c r="D69" s="20"/>
      <c r="E69" s="20"/>
      <c r="F69" s="40"/>
      <c r="G69" s="5"/>
      <c r="H69" s="6"/>
      <c r="I69" s="6"/>
      <c r="J69" s="5"/>
      <c r="K69" s="5"/>
      <c r="L69" s="5"/>
      <c r="M69" s="5"/>
      <c r="N69" s="5"/>
      <c r="O69" s="5"/>
      <c r="P69" s="5"/>
    </row>
    <row r="70" spans="1:16" ht="15.75" customHeight="1" x14ac:dyDescent="0.25">
      <c r="A70" s="40"/>
      <c r="B70" s="12"/>
      <c r="C70" s="20"/>
      <c r="D70" s="20"/>
      <c r="E70" s="20"/>
      <c r="F70" s="40"/>
      <c r="G70" s="5"/>
      <c r="H70" s="6"/>
      <c r="I70" s="6"/>
      <c r="J70" s="5"/>
      <c r="K70" s="5"/>
      <c r="L70" s="5"/>
      <c r="M70" s="5"/>
      <c r="N70" s="5"/>
      <c r="O70" s="5"/>
      <c r="P70" s="5"/>
    </row>
    <row r="71" spans="1:16" ht="15.75" customHeight="1" x14ac:dyDescent="0.25">
      <c r="A71" s="40"/>
      <c r="B71" s="12"/>
      <c r="C71" s="20"/>
      <c r="D71" s="20"/>
      <c r="E71" s="20"/>
      <c r="F71" s="40"/>
      <c r="G71" s="5"/>
      <c r="H71" s="6"/>
      <c r="I71" s="6"/>
      <c r="J71" s="5"/>
      <c r="K71" s="5"/>
      <c r="L71" s="5"/>
      <c r="M71" s="5"/>
      <c r="N71" s="5"/>
      <c r="O71" s="5"/>
      <c r="P71" s="5"/>
    </row>
    <row r="72" spans="1:16" ht="15.75" customHeight="1" x14ac:dyDescent="0.25">
      <c r="A72" s="40"/>
      <c r="B72" s="12"/>
      <c r="C72" s="20"/>
      <c r="D72" s="20"/>
      <c r="E72" s="20"/>
      <c r="F72" s="40"/>
      <c r="G72" s="5"/>
      <c r="H72" s="6"/>
      <c r="I72" s="6"/>
      <c r="J72" s="5"/>
      <c r="K72" s="5"/>
      <c r="L72" s="5"/>
      <c r="M72" s="5"/>
      <c r="N72" s="5"/>
      <c r="O72" s="5"/>
      <c r="P72" s="5"/>
    </row>
    <row r="73" spans="1:16" ht="15.75" customHeight="1" x14ac:dyDescent="0.25">
      <c r="A73" s="40"/>
      <c r="B73" s="12"/>
      <c r="C73" s="20"/>
      <c r="D73" s="20"/>
      <c r="E73" s="20"/>
      <c r="F73" s="40"/>
      <c r="G73" s="5"/>
      <c r="H73" s="6"/>
      <c r="I73" s="6"/>
      <c r="J73" s="5"/>
      <c r="K73" s="5"/>
      <c r="L73" s="5"/>
      <c r="M73" s="5"/>
      <c r="N73" s="5"/>
      <c r="O73" s="5"/>
      <c r="P73" s="5"/>
    </row>
    <row r="74" spans="1:16" ht="15.75" customHeight="1" x14ac:dyDescent="0.25">
      <c r="A74" s="40"/>
      <c r="B74" s="12"/>
      <c r="C74" s="20"/>
      <c r="D74" s="20"/>
      <c r="E74" s="20"/>
      <c r="F74" s="40"/>
      <c r="G74" s="5"/>
      <c r="H74" s="6"/>
      <c r="I74" s="6"/>
      <c r="J74" s="5"/>
      <c r="K74" s="5"/>
      <c r="L74" s="5"/>
      <c r="M74" s="5"/>
      <c r="N74" s="5"/>
      <c r="O74" s="5"/>
      <c r="P74" s="5"/>
    </row>
    <row r="75" spans="1:16" ht="15.75" customHeight="1" x14ac:dyDescent="0.25">
      <c r="A75" s="40"/>
      <c r="B75" s="12"/>
      <c r="C75" s="20"/>
      <c r="D75" s="20"/>
      <c r="E75" s="20"/>
      <c r="F75" s="40"/>
      <c r="G75" s="5"/>
      <c r="H75" s="6"/>
      <c r="I75" s="6"/>
      <c r="J75" s="5"/>
      <c r="K75" s="5"/>
      <c r="L75" s="5"/>
      <c r="M75" s="5"/>
      <c r="N75" s="5"/>
      <c r="O75" s="5"/>
      <c r="P75" s="5"/>
    </row>
    <row r="76" spans="1:16" ht="15.75" customHeight="1" x14ac:dyDescent="0.25">
      <c r="A76" s="40"/>
      <c r="B76" s="12"/>
      <c r="C76" s="20"/>
      <c r="D76" s="20"/>
      <c r="E76" s="20"/>
      <c r="F76" s="40"/>
      <c r="G76" s="5"/>
      <c r="H76" s="6"/>
      <c r="I76" s="6"/>
      <c r="J76" s="5"/>
      <c r="K76" s="5"/>
      <c r="L76" s="5"/>
      <c r="M76" s="5"/>
      <c r="N76" s="5"/>
      <c r="O76" s="5"/>
      <c r="P76" s="5"/>
    </row>
    <row r="77" spans="1:16" ht="15.75" customHeight="1" x14ac:dyDescent="0.25">
      <c r="A77" s="40"/>
      <c r="B77" s="12"/>
      <c r="C77" s="20"/>
      <c r="D77" s="20"/>
      <c r="E77" s="20"/>
      <c r="F77" s="40"/>
      <c r="G77" s="5"/>
      <c r="H77" s="6"/>
      <c r="I77" s="6"/>
      <c r="J77" s="5"/>
      <c r="K77" s="5"/>
      <c r="L77" s="5"/>
      <c r="M77" s="5"/>
      <c r="N77" s="5"/>
      <c r="O77" s="5"/>
      <c r="P77" s="5"/>
    </row>
    <row r="78" spans="1:16" ht="15.75" customHeight="1" x14ac:dyDescent="0.25">
      <c r="A78" s="40"/>
      <c r="B78" s="12"/>
      <c r="C78" s="20"/>
      <c r="D78" s="20"/>
      <c r="E78" s="20"/>
      <c r="F78" s="40"/>
      <c r="G78" s="5"/>
      <c r="H78" s="6"/>
      <c r="I78" s="6"/>
      <c r="J78" s="5"/>
      <c r="K78" s="5"/>
      <c r="L78" s="5"/>
      <c r="M78" s="5"/>
      <c r="N78" s="5"/>
      <c r="O78" s="5"/>
      <c r="P78" s="5"/>
    </row>
    <row r="79" spans="1:16" ht="15.75" customHeight="1" x14ac:dyDescent="0.25">
      <c r="A79" s="40"/>
      <c r="B79" s="12"/>
      <c r="C79" s="20"/>
      <c r="D79" s="20"/>
      <c r="E79" s="20"/>
      <c r="F79" s="40"/>
      <c r="G79" s="5"/>
      <c r="H79" s="6"/>
      <c r="I79" s="6"/>
      <c r="J79" s="5"/>
      <c r="K79" s="5"/>
      <c r="L79" s="5"/>
      <c r="M79" s="5"/>
      <c r="N79" s="5"/>
      <c r="O79" s="5"/>
      <c r="P79" s="5"/>
    </row>
    <row r="80" spans="1:16" ht="15.75" customHeight="1" x14ac:dyDescent="0.25">
      <c r="A80" s="40"/>
      <c r="B80" s="12"/>
      <c r="C80" s="20"/>
      <c r="D80" s="20"/>
      <c r="E80" s="20"/>
      <c r="F80" s="40"/>
      <c r="G80" s="5"/>
      <c r="H80" s="6"/>
      <c r="I80" s="6"/>
      <c r="J80" s="5"/>
      <c r="K80" s="5"/>
      <c r="L80" s="5"/>
      <c r="M80" s="5"/>
      <c r="N80" s="5"/>
      <c r="O80" s="5"/>
      <c r="P80" s="5"/>
    </row>
    <row r="81" spans="1:16" ht="15.75" customHeight="1" x14ac:dyDescent="0.25">
      <c r="A81" s="40"/>
      <c r="B81" s="12"/>
      <c r="C81" s="20"/>
      <c r="D81" s="20"/>
      <c r="E81" s="20"/>
      <c r="F81" s="40"/>
      <c r="G81" s="5"/>
      <c r="H81" s="6"/>
      <c r="I81" s="6"/>
      <c r="J81" s="5"/>
      <c r="K81" s="5"/>
      <c r="L81" s="5"/>
      <c r="M81" s="5"/>
      <c r="N81" s="5"/>
      <c r="O81" s="5"/>
      <c r="P81" s="5"/>
    </row>
    <row r="82" spans="1:16" ht="15.75" customHeight="1" x14ac:dyDescent="0.25">
      <c r="A82" s="40"/>
      <c r="B82" s="12"/>
      <c r="C82" s="20"/>
      <c r="D82" s="20"/>
      <c r="E82" s="20"/>
      <c r="F82" s="40"/>
      <c r="G82" s="5"/>
      <c r="H82" s="6"/>
      <c r="I82" s="6"/>
      <c r="J82" s="5"/>
      <c r="K82" s="5"/>
      <c r="L82" s="5"/>
      <c r="M82" s="5"/>
      <c r="N82" s="5"/>
      <c r="O82" s="5"/>
      <c r="P82" s="5"/>
    </row>
    <row r="83" spans="1:16" ht="15.75" customHeight="1" x14ac:dyDescent="0.25">
      <c r="A83" s="40"/>
      <c r="B83" s="12"/>
      <c r="C83" s="20"/>
      <c r="D83" s="20"/>
      <c r="E83" s="20"/>
      <c r="F83" s="40"/>
      <c r="G83" s="5"/>
      <c r="H83" s="6"/>
      <c r="I83" s="6"/>
      <c r="J83" s="5"/>
      <c r="K83" s="5"/>
      <c r="L83" s="5"/>
      <c r="M83" s="5"/>
      <c r="N83" s="5"/>
      <c r="O83" s="5"/>
      <c r="P83" s="5"/>
    </row>
    <row r="84" spans="1:16" ht="15.75" customHeight="1" x14ac:dyDescent="0.25">
      <c r="A84" s="40"/>
      <c r="B84" s="12"/>
      <c r="C84" s="20"/>
      <c r="D84" s="20"/>
      <c r="E84" s="20"/>
      <c r="F84" s="40"/>
      <c r="G84" s="5"/>
      <c r="H84" s="6"/>
      <c r="I84" s="6"/>
      <c r="J84" s="5"/>
      <c r="K84" s="5"/>
      <c r="L84" s="5"/>
      <c r="M84" s="5"/>
      <c r="N84" s="5"/>
      <c r="O84" s="5"/>
      <c r="P84" s="5"/>
    </row>
    <row r="85" spans="1:16" ht="15.75" customHeight="1" x14ac:dyDescent="0.25">
      <c r="A85" s="40"/>
      <c r="B85" s="12"/>
      <c r="C85" s="20"/>
      <c r="D85" s="20"/>
      <c r="E85" s="20"/>
      <c r="F85" s="40"/>
      <c r="G85" s="5"/>
      <c r="H85" s="6"/>
      <c r="I85" s="6"/>
      <c r="J85" s="5"/>
      <c r="K85" s="5"/>
      <c r="L85" s="5"/>
      <c r="M85" s="5"/>
      <c r="N85" s="5"/>
      <c r="O85" s="5"/>
      <c r="P85" s="5"/>
    </row>
    <row r="86" spans="1:16" ht="15.75" customHeight="1" x14ac:dyDescent="0.25">
      <c r="A86" s="40"/>
      <c r="B86" s="12"/>
      <c r="C86" s="20"/>
      <c r="D86" s="20"/>
      <c r="E86" s="20"/>
      <c r="F86" s="40"/>
      <c r="G86" s="5"/>
      <c r="H86" s="6"/>
      <c r="I86" s="6"/>
      <c r="J86" s="5"/>
      <c r="K86" s="5"/>
      <c r="L86" s="5"/>
      <c r="M86" s="5"/>
      <c r="N86" s="5"/>
      <c r="O86" s="5"/>
      <c r="P86" s="5"/>
    </row>
    <row r="87" spans="1:16" ht="15.75" customHeight="1" x14ac:dyDescent="0.25">
      <c r="A87" s="40"/>
      <c r="B87" s="12"/>
      <c r="C87" s="20"/>
      <c r="D87" s="20"/>
      <c r="E87" s="20"/>
      <c r="F87" s="40"/>
      <c r="G87" s="5"/>
      <c r="H87" s="6"/>
      <c r="I87" s="6"/>
      <c r="J87" s="5"/>
      <c r="K87" s="5"/>
      <c r="L87" s="5"/>
      <c r="M87" s="5"/>
      <c r="N87" s="5"/>
      <c r="O87" s="5"/>
      <c r="P87" s="5"/>
    </row>
    <row r="88" spans="1:16" ht="15.75" customHeight="1" x14ac:dyDescent="0.25">
      <c r="A88" s="40"/>
      <c r="B88" s="12"/>
      <c r="C88" s="20"/>
      <c r="D88" s="20"/>
      <c r="E88" s="20"/>
      <c r="F88" s="40"/>
      <c r="G88" s="5"/>
      <c r="H88" s="6"/>
      <c r="I88" s="6"/>
      <c r="J88" s="5"/>
      <c r="K88" s="5"/>
      <c r="L88" s="5"/>
      <c r="M88" s="5"/>
      <c r="N88" s="5"/>
      <c r="O88" s="5"/>
      <c r="P88" s="5"/>
    </row>
    <row r="89" spans="1:16" ht="15.75" customHeight="1" x14ac:dyDescent="0.25">
      <c r="A89" s="40"/>
      <c r="B89" s="12"/>
      <c r="C89" s="20"/>
      <c r="D89" s="20"/>
      <c r="E89" s="20"/>
      <c r="F89" s="40"/>
      <c r="G89" s="5"/>
      <c r="H89" s="6"/>
      <c r="I89" s="6"/>
      <c r="J89" s="5"/>
      <c r="K89" s="5"/>
      <c r="L89" s="5"/>
      <c r="M89" s="5"/>
      <c r="N89" s="5"/>
      <c r="O89" s="5"/>
      <c r="P89" s="5"/>
    </row>
    <row r="90" spans="1:16" ht="15.75" customHeight="1" x14ac:dyDescent="0.25">
      <c r="A90" s="40"/>
      <c r="B90" s="12"/>
      <c r="C90" s="20"/>
      <c r="D90" s="20"/>
      <c r="E90" s="20"/>
      <c r="F90" s="40"/>
      <c r="G90" s="5"/>
      <c r="H90" s="6"/>
      <c r="I90" s="6"/>
      <c r="J90" s="5"/>
      <c r="K90" s="5"/>
      <c r="L90" s="5"/>
      <c r="M90" s="5"/>
      <c r="N90" s="5"/>
      <c r="O90" s="5"/>
      <c r="P90" s="5"/>
    </row>
    <row r="91" spans="1:16" ht="15.75" customHeight="1" x14ac:dyDescent="0.25">
      <c r="A91" s="40"/>
      <c r="B91" s="12"/>
      <c r="C91" s="20"/>
      <c r="D91" s="20"/>
      <c r="E91" s="20"/>
      <c r="F91" s="40"/>
      <c r="G91" s="5"/>
      <c r="H91" s="6"/>
      <c r="I91" s="6"/>
      <c r="J91" s="5"/>
      <c r="K91" s="5"/>
      <c r="L91" s="5"/>
      <c r="M91" s="5"/>
      <c r="N91" s="5"/>
      <c r="O91" s="5"/>
      <c r="P91" s="5"/>
    </row>
    <row r="92" spans="1:16" ht="15.75" customHeight="1" x14ac:dyDescent="0.25">
      <c r="A92" s="40"/>
      <c r="B92" s="12"/>
      <c r="C92" s="20"/>
      <c r="D92" s="20"/>
      <c r="E92" s="20"/>
      <c r="F92" s="40"/>
      <c r="G92" s="5"/>
      <c r="H92" s="6"/>
      <c r="I92" s="6"/>
      <c r="J92" s="5"/>
      <c r="K92" s="5"/>
      <c r="L92" s="5"/>
      <c r="M92" s="5"/>
      <c r="N92" s="5"/>
      <c r="O92" s="5"/>
      <c r="P92" s="5"/>
    </row>
    <row r="93" spans="1:16" ht="15.75" customHeight="1" x14ac:dyDescent="0.25">
      <c r="A93" s="40"/>
      <c r="B93" s="12"/>
      <c r="C93" s="20"/>
      <c r="D93" s="20"/>
      <c r="E93" s="20"/>
      <c r="F93" s="40"/>
      <c r="G93" s="5"/>
      <c r="H93" s="6"/>
      <c r="I93" s="6"/>
      <c r="J93" s="5"/>
      <c r="K93" s="5"/>
      <c r="L93" s="5"/>
      <c r="M93" s="5"/>
      <c r="N93" s="5"/>
      <c r="O93" s="5"/>
      <c r="P93" s="5"/>
    </row>
    <row r="94" spans="1:16" ht="15.75" customHeight="1" x14ac:dyDescent="0.25">
      <c r="A94" s="40"/>
      <c r="B94" s="12"/>
      <c r="C94" s="20"/>
      <c r="D94" s="20"/>
      <c r="E94" s="20"/>
      <c r="F94" s="40"/>
      <c r="G94" s="5"/>
      <c r="H94" s="6"/>
      <c r="I94" s="6"/>
      <c r="J94" s="5"/>
      <c r="K94" s="5"/>
      <c r="L94" s="5"/>
      <c r="M94" s="5"/>
      <c r="N94" s="5"/>
      <c r="O94" s="5"/>
      <c r="P94" s="5"/>
    </row>
    <row r="95" spans="1:16" ht="15.75" customHeight="1" x14ac:dyDescent="0.25">
      <c r="A95" s="40"/>
      <c r="B95" s="12"/>
      <c r="C95" s="20"/>
      <c r="D95" s="20"/>
      <c r="E95" s="20"/>
      <c r="F95" s="40"/>
      <c r="G95" s="5"/>
      <c r="H95" s="6"/>
      <c r="I95" s="6"/>
      <c r="J95" s="5"/>
      <c r="K95" s="5"/>
      <c r="L95" s="5"/>
      <c r="M95" s="5"/>
      <c r="N95" s="5"/>
      <c r="O95" s="5"/>
      <c r="P95" s="5"/>
    </row>
    <row r="96" spans="1:16" ht="15.75" customHeight="1" x14ac:dyDescent="0.25">
      <c r="A96" s="40"/>
      <c r="B96" s="12"/>
      <c r="C96" s="20"/>
      <c r="D96" s="20"/>
      <c r="E96" s="20"/>
      <c r="F96" s="40"/>
      <c r="G96" s="5"/>
      <c r="H96" s="6"/>
      <c r="I96" s="6"/>
      <c r="J96" s="5"/>
      <c r="K96" s="5"/>
      <c r="L96" s="5"/>
      <c r="M96" s="5"/>
      <c r="N96" s="5"/>
      <c r="O96" s="5"/>
      <c r="P96" s="5"/>
    </row>
    <row r="97" spans="1:16" ht="15.75" customHeight="1" x14ac:dyDescent="0.25">
      <c r="A97" s="40"/>
      <c r="B97" s="12"/>
      <c r="C97" s="20"/>
      <c r="D97" s="20"/>
      <c r="E97" s="20"/>
      <c r="F97" s="40"/>
      <c r="G97" s="5"/>
      <c r="H97" s="6"/>
      <c r="I97" s="6"/>
      <c r="J97" s="5"/>
      <c r="K97" s="5"/>
      <c r="L97" s="5"/>
      <c r="M97" s="5"/>
      <c r="N97" s="5"/>
      <c r="O97" s="5"/>
      <c r="P97" s="5"/>
    </row>
    <row r="98" spans="1:16" ht="15.75" customHeight="1" x14ac:dyDescent="0.25">
      <c r="A98" s="40"/>
      <c r="B98" s="12"/>
      <c r="C98" s="20"/>
      <c r="D98" s="20"/>
      <c r="E98" s="20"/>
      <c r="F98" s="40"/>
      <c r="G98" s="5"/>
      <c r="H98" s="6"/>
      <c r="I98" s="6"/>
      <c r="J98" s="5"/>
      <c r="K98" s="5"/>
      <c r="L98" s="5"/>
      <c r="M98" s="5"/>
      <c r="N98" s="5"/>
      <c r="O98" s="5"/>
      <c r="P98" s="5"/>
    </row>
    <row r="99" spans="1:16" ht="15.75" customHeight="1" x14ac:dyDescent="0.25">
      <c r="A99" s="40"/>
      <c r="B99" s="12"/>
      <c r="C99" s="20"/>
      <c r="D99" s="20"/>
      <c r="E99" s="20"/>
      <c r="F99" s="40"/>
      <c r="G99" s="5"/>
      <c r="H99" s="6"/>
      <c r="I99" s="6"/>
      <c r="J99" s="5"/>
      <c r="K99" s="5"/>
      <c r="L99" s="5"/>
      <c r="M99" s="5"/>
      <c r="N99" s="5"/>
      <c r="O99" s="5"/>
      <c r="P99" s="5"/>
    </row>
    <row r="100" spans="1:16" ht="15.75" customHeight="1" x14ac:dyDescent="0.25">
      <c r="A100" s="40"/>
      <c r="B100" s="12"/>
      <c r="C100" s="20"/>
      <c r="D100" s="20"/>
      <c r="E100" s="20"/>
      <c r="F100" s="40"/>
      <c r="G100" s="5"/>
      <c r="H100" s="6"/>
      <c r="I100" s="6"/>
      <c r="J100" s="5"/>
      <c r="K100" s="5"/>
      <c r="L100" s="5"/>
      <c r="M100" s="5"/>
      <c r="N100" s="5"/>
      <c r="O100" s="5"/>
      <c r="P100" s="5"/>
    </row>
    <row r="101" spans="1:16" ht="15.75" customHeight="1" x14ac:dyDescent="0.25">
      <c r="A101" s="40"/>
      <c r="B101" s="12"/>
      <c r="C101" s="20"/>
      <c r="D101" s="20"/>
      <c r="E101" s="20"/>
      <c r="F101" s="40"/>
      <c r="G101" s="5"/>
      <c r="H101" s="6"/>
      <c r="I101" s="6"/>
      <c r="J101" s="5"/>
      <c r="K101" s="5"/>
      <c r="L101" s="5"/>
      <c r="M101" s="5"/>
      <c r="N101" s="5"/>
      <c r="O101" s="5"/>
      <c r="P101" s="5"/>
    </row>
    <row r="102" spans="1:16" ht="15.75" customHeight="1" x14ac:dyDescent="0.25">
      <c r="A102" s="40"/>
      <c r="B102" s="12"/>
      <c r="C102" s="20"/>
      <c r="D102" s="20"/>
      <c r="E102" s="20"/>
      <c r="F102" s="40"/>
      <c r="G102" s="5"/>
      <c r="H102" s="6"/>
      <c r="I102" s="6"/>
      <c r="J102" s="5"/>
      <c r="K102" s="5"/>
      <c r="L102" s="5"/>
      <c r="M102" s="5"/>
      <c r="N102" s="5"/>
      <c r="O102" s="5"/>
      <c r="P102" s="5"/>
    </row>
    <row r="103" spans="1:16" ht="15.75" customHeight="1" x14ac:dyDescent="0.25">
      <c r="A103" s="40"/>
      <c r="B103" s="12"/>
      <c r="C103" s="20"/>
      <c r="D103" s="20"/>
      <c r="E103" s="20"/>
      <c r="F103" s="40"/>
      <c r="G103" s="5"/>
      <c r="H103" s="6"/>
      <c r="I103" s="6"/>
      <c r="J103" s="5"/>
      <c r="K103" s="5"/>
      <c r="L103" s="5"/>
      <c r="M103" s="5"/>
      <c r="N103" s="5"/>
      <c r="O103" s="5"/>
      <c r="P103" s="5"/>
    </row>
    <row r="104" spans="1:16" ht="15.75" customHeight="1" x14ac:dyDescent="0.25">
      <c r="A104" s="40"/>
      <c r="B104" s="12"/>
      <c r="C104" s="20"/>
      <c r="D104" s="20"/>
      <c r="E104" s="20"/>
      <c r="F104" s="40"/>
      <c r="G104" s="5"/>
      <c r="H104" s="6"/>
      <c r="I104" s="6"/>
      <c r="J104" s="5"/>
      <c r="K104" s="5"/>
      <c r="L104" s="5"/>
      <c r="M104" s="5"/>
      <c r="N104" s="5"/>
      <c r="O104" s="5"/>
      <c r="P104" s="5"/>
    </row>
    <row r="105" spans="1:16" ht="15.75" customHeight="1" x14ac:dyDescent="0.25">
      <c r="A105" s="40"/>
      <c r="B105" s="12"/>
      <c r="C105" s="20"/>
      <c r="D105" s="20"/>
      <c r="E105" s="20"/>
      <c r="F105" s="40"/>
      <c r="G105" s="5"/>
      <c r="H105" s="6"/>
      <c r="I105" s="6"/>
      <c r="J105" s="5"/>
      <c r="K105" s="5"/>
      <c r="L105" s="5"/>
      <c r="M105" s="5"/>
      <c r="N105" s="5"/>
      <c r="O105" s="5"/>
      <c r="P105" s="5"/>
    </row>
    <row r="106" spans="1:16" ht="15.75" customHeight="1" x14ac:dyDescent="0.25">
      <c r="A106" s="40"/>
      <c r="B106" s="12"/>
      <c r="C106" s="20"/>
      <c r="D106" s="20"/>
      <c r="E106" s="20"/>
      <c r="F106" s="40"/>
      <c r="G106" s="5"/>
      <c r="H106" s="6"/>
      <c r="I106" s="6"/>
      <c r="J106" s="5"/>
      <c r="K106" s="5"/>
      <c r="L106" s="5"/>
      <c r="M106" s="5"/>
      <c r="N106" s="5"/>
      <c r="O106" s="5"/>
      <c r="P106" s="5"/>
    </row>
    <row r="107" spans="1:16" ht="15.75" customHeight="1" x14ac:dyDescent="0.25">
      <c r="A107" s="40"/>
      <c r="B107" s="12"/>
      <c r="C107" s="20"/>
      <c r="D107" s="20"/>
      <c r="E107" s="20"/>
      <c r="F107" s="40"/>
      <c r="G107" s="5"/>
      <c r="H107" s="6"/>
      <c r="I107" s="6"/>
      <c r="J107" s="5"/>
      <c r="K107" s="5"/>
      <c r="L107" s="5"/>
      <c r="M107" s="5"/>
      <c r="N107" s="5"/>
      <c r="O107" s="5"/>
      <c r="P107" s="5"/>
    </row>
    <row r="108" spans="1:16" ht="15.75" customHeight="1" x14ac:dyDescent="0.25">
      <c r="A108" s="40"/>
      <c r="B108" s="12"/>
      <c r="C108" s="20"/>
      <c r="D108" s="20"/>
      <c r="E108" s="20"/>
      <c r="F108" s="40"/>
      <c r="G108" s="5"/>
      <c r="H108" s="6"/>
      <c r="I108" s="6"/>
      <c r="J108" s="5"/>
      <c r="K108" s="5"/>
      <c r="L108" s="5"/>
      <c r="M108" s="5"/>
      <c r="N108" s="5"/>
      <c r="O108" s="5"/>
      <c r="P108" s="5"/>
    </row>
    <row r="109" spans="1:16" ht="15.75" customHeight="1" x14ac:dyDescent="0.25">
      <c r="A109" s="40"/>
      <c r="B109" s="12"/>
      <c r="C109" s="20"/>
      <c r="D109" s="20"/>
      <c r="E109" s="20"/>
      <c r="F109" s="40"/>
      <c r="G109" s="5"/>
      <c r="H109" s="6"/>
      <c r="I109" s="6"/>
      <c r="J109" s="5"/>
      <c r="K109" s="5"/>
      <c r="L109" s="5"/>
      <c r="M109" s="5"/>
      <c r="N109" s="5"/>
      <c r="O109" s="5"/>
      <c r="P109" s="5"/>
    </row>
    <row r="110" spans="1:16" ht="15.75" customHeight="1" x14ac:dyDescent="0.25">
      <c r="A110" s="40"/>
      <c r="B110" s="12"/>
      <c r="C110" s="20"/>
      <c r="D110" s="20"/>
      <c r="E110" s="20"/>
      <c r="F110" s="40"/>
      <c r="G110" s="5"/>
      <c r="H110" s="6"/>
      <c r="I110" s="6"/>
      <c r="J110" s="5"/>
      <c r="K110" s="5"/>
      <c r="L110" s="5"/>
      <c r="M110" s="5"/>
      <c r="N110" s="5"/>
      <c r="O110" s="5"/>
      <c r="P110" s="5"/>
    </row>
    <row r="111" spans="1:16" ht="15.75" customHeight="1" x14ac:dyDescent="0.25">
      <c r="A111" s="40"/>
      <c r="B111" s="12"/>
      <c r="C111" s="20"/>
      <c r="D111" s="20"/>
      <c r="E111" s="20"/>
      <c r="F111" s="40"/>
      <c r="G111" s="5"/>
      <c r="H111" s="6"/>
      <c r="I111" s="6"/>
      <c r="J111" s="5"/>
      <c r="K111" s="5"/>
      <c r="L111" s="5"/>
      <c r="M111" s="5"/>
      <c r="N111" s="5"/>
      <c r="O111" s="5"/>
      <c r="P111" s="5"/>
    </row>
    <row r="112" spans="1:16" ht="15.75" customHeight="1" x14ac:dyDescent="0.25">
      <c r="A112" s="40"/>
      <c r="B112" s="12"/>
      <c r="C112" s="20"/>
      <c r="D112" s="20"/>
      <c r="E112" s="20"/>
      <c r="F112" s="40"/>
      <c r="G112" s="5"/>
      <c r="H112" s="6"/>
      <c r="I112" s="6"/>
      <c r="J112" s="5"/>
      <c r="K112" s="5"/>
      <c r="L112" s="5"/>
      <c r="M112" s="5"/>
      <c r="N112" s="5"/>
      <c r="O112" s="5"/>
      <c r="P112" s="5"/>
    </row>
    <row r="113" spans="1:16" ht="15.75" customHeight="1" x14ac:dyDescent="0.25">
      <c r="A113" s="40"/>
      <c r="B113" s="12"/>
      <c r="C113" s="20"/>
      <c r="D113" s="20"/>
      <c r="E113" s="20"/>
      <c r="F113" s="40"/>
      <c r="G113" s="5"/>
      <c r="H113" s="6"/>
      <c r="I113" s="6"/>
      <c r="J113" s="5"/>
      <c r="K113" s="5"/>
      <c r="L113" s="5"/>
      <c r="M113" s="5"/>
      <c r="N113" s="5"/>
      <c r="O113" s="5"/>
      <c r="P113" s="5"/>
    </row>
    <row r="114" spans="1:16" ht="15.75" customHeight="1" x14ac:dyDescent="0.25">
      <c r="A114" s="40"/>
      <c r="B114" s="12"/>
      <c r="C114" s="20"/>
      <c r="D114" s="20"/>
      <c r="E114" s="20"/>
      <c r="F114" s="40"/>
      <c r="G114" s="5"/>
      <c r="H114" s="6"/>
      <c r="I114" s="6"/>
      <c r="J114" s="5"/>
      <c r="K114" s="5"/>
      <c r="L114" s="5"/>
      <c r="M114" s="5"/>
      <c r="N114" s="5"/>
      <c r="O114" s="5"/>
      <c r="P114" s="5"/>
    </row>
    <row r="115" spans="1:16" ht="15.75" customHeight="1" x14ac:dyDescent="0.25">
      <c r="A115" s="40"/>
      <c r="B115" s="12"/>
      <c r="C115" s="20"/>
      <c r="D115" s="20"/>
      <c r="E115" s="20"/>
      <c r="F115" s="40"/>
      <c r="G115" s="5"/>
      <c r="H115" s="6"/>
      <c r="I115" s="6"/>
      <c r="J115" s="5"/>
      <c r="K115" s="5"/>
      <c r="L115" s="5"/>
      <c r="M115" s="5"/>
      <c r="N115" s="5"/>
      <c r="O115" s="5"/>
      <c r="P115" s="5"/>
    </row>
    <row r="116" spans="1:16" ht="15.75" customHeight="1" x14ac:dyDescent="0.25">
      <c r="A116" s="40"/>
      <c r="B116" s="12"/>
      <c r="C116" s="20"/>
      <c r="D116" s="20"/>
      <c r="E116" s="20"/>
      <c r="F116" s="40"/>
      <c r="G116" s="5"/>
      <c r="H116" s="6"/>
      <c r="I116" s="6"/>
      <c r="J116" s="5"/>
      <c r="K116" s="5"/>
      <c r="L116" s="5"/>
      <c r="M116" s="5"/>
      <c r="N116" s="5"/>
      <c r="O116" s="5"/>
      <c r="P116" s="5"/>
    </row>
    <row r="117" spans="1:16" ht="15.75" customHeight="1" x14ac:dyDescent="0.25">
      <c r="A117" s="40"/>
      <c r="B117" s="12"/>
      <c r="C117" s="20"/>
      <c r="D117" s="20"/>
      <c r="E117" s="20"/>
      <c r="F117" s="40"/>
      <c r="G117" s="5"/>
      <c r="H117" s="6"/>
      <c r="I117" s="6"/>
      <c r="J117" s="5"/>
      <c r="K117" s="5"/>
      <c r="L117" s="5"/>
      <c r="M117" s="5"/>
      <c r="N117" s="5"/>
      <c r="O117" s="5"/>
      <c r="P117" s="5"/>
    </row>
    <row r="118" spans="1:16" ht="15.75" customHeight="1" x14ac:dyDescent="0.25">
      <c r="A118" s="40"/>
      <c r="B118" s="12"/>
      <c r="C118" s="20"/>
      <c r="D118" s="20"/>
      <c r="E118" s="20"/>
      <c r="F118" s="40"/>
      <c r="G118" s="5"/>
      <c r="H118" s="6"/>
      <c r="I118" s="6"/>
      <c r="J118" s="5"/>
      <c r="K118" s="5"/>
      <c r="L118" s="5"/>
      <c r="M118" s="5"/>
      <c r="N118" s="5"/>
      <c r="O118" s="5"/>
      <c r="P118" s="5"/>
    </row>
    <row r="119" spans="1:16" ht="15.75" customHeight="1" x14ac:dyDescent="0.25">
      <c r="A119" s="40"/>
      <c r="B119" s="12"/>
      <c r="C119" s="20"/>
      <c r="D119" s="20"/>
      <c r="E119" s="20"/>
      <c r="F119" s="40"/>
      <c r="G119" s="5"/>
      <c r="H119" s="6"/>
      <c r="I119" s="6"/>
      <c r="J119" s="5"/>
      <c r="K119" s="5"/>
      <c r="L119" s="5"/>
      <c r="M119" s="5"/>
      <c r="N119" s="5"/>
      <c r="O119" s="5"/>
      <c r="P119" s="5"/>
    </row>
    <row r="120" spans="1:16" ht="15.75" customHeight="1" x14ac:dyDescent="0.25">
      <c r="A120" s="40"/>
      <c r="B120" s="12"/>
      <c r="C120" s="20"/>
      <c r="D120" s="20"/>
      <c r="E120" s="20"/>
      <c r="F120" s="40"/>
      <c r="G120" s="5"/>
      <c r="H120" s="6"/>
      <c r="I120" s="6"/>
      <c r="J120" s="5"/>
      <c r="K120" s="5"/>
      <c r="L120" s="5"/>
      <c r="M120" s="5"/>
      <c r="N120" s="5"/>
      <c r="O120" s="5"/>
      <c r="P120" s="5"/>
    </row>
    <row r="121" spans="1:16" ht="15.75" customHeight="1" x14ac:dyDescent="0.25">
      <c r="A121" s="40"/>
      <c r="B121" s="12"/>
      <c r="C121" s="20"/>
      <c r="D121" s="20"/>
      <c r="E121" s="20"/>
      <c r="F121" s="40"/>
      <c r="G121" s="5"/>
      <c r="H121" s="6"/>
      <c r="I121" s="6"/>
      <c r="J121" s="5"/>
      <c r="K121" s="5"/>
      <c r="L121" s="5"/>
      <c r="M121" s="5"/>
      <c r="N121" s="5"/>
      <c r="O121" s="5"/>
      <c r="P121" s="5"/>
    </row>
    <row r="122" spans="1:16" ht="15.75" customHeight="1" x14ac:dyDescent="0.25">
      <c r="A122" s="40"/>
      <c r="B122" s="12"/>
      <c r="C122" s="20"/>
      <c r="D122" s="20"/>
      <c r="E122" s="20"/>
      <c r="F122" s="40"/>
      <c r="G122" s="5"/>
      <c r="H122" s="6"/>
      <c r="I122" s="6"/>
      <c r="J122" s="5"/>
      <c r="K122" s="5"/>
      <c r="L122" s="5"/>
      <c r="M122" s="5"/>
      <c r="N122" s="5"/>
      <c r="O122" s="5"/>
      <c r="P122" s="5"/>
    </row>
    <row r="123" spans="1:16" ht="15.75" customHeight="1" x14ac:dyDescent="0.25">
      <c r="A123" s="40"/>
      <c r="B123" s="12"/>
      <c r="C123" s="20"/>
      <c r="D123" s="20"/>
      <c r="E123" s="20"/>
      <c r="F123" s="40"/>
      <c r="G123" s="5"/>
      <c r="H123" s="6"/>
      <c r="I123" s="6"/>
      <c r="J123" s="5"/>
      <c r="K123" s="5"/>
      <c r="L123" s="5"/>
      <c r="M123" s="5"/>
      <c r="N123" s="5"/>
      <c r="O123" s="5"/>
      <c r="P123" s="5"/>
    </row>
    <row r="124" spans="1:16" ht="15.75" customHeight="1" x14ac:dyDescent="0.25">
      <c r="A124" s="40"/>
      <c r="B124" s="12"/>
      <c r="C124" s="20"/>
      <c r="D124" s="20"/>
      <c r="E124" s="20"/>
      <c r="F124" s="40"/>
      <c r="G124" s="5"/>
      <c r="H124" s="6"/>
      <c r="I124" s="6"/>
      <c r="J124" s="5"/>
      <c r="K124" s="5"/>
      <c r="L124" s="5"/>
      <c r="M124" s="5"/>
      <c r="N124" s="5"/>
      <c r="O124" s="5"/>
      <c r="P124" s="5"/>
    </row>
    <row r="125" spans="1:16" ht="15.75" customHeight="1" x14ac:dyDescent="0.25">
      <c r="A125" s="40"/>
      <c r="B125" s="12"/>
      <c r="C125" s="20"/>
      <c r="D125" s="20"/>
      <c r="E125" s="20"/>
      <c r="F125" s="40"/>
      <c r="G125" s="5"/>
      <c r="H125" s="6"/>
      <c r="I125" s="6"/>
      <c r="J125" s="5"/>
      <c r="K125" s="5"/>
      <c r="L125" s="5"/>
      <c r="M125" s="5"/>
      <c r="N125" s="5"/>
      <c r="O125" s="5"/>
      <c r="P125" s="5"/>
    </row>
    <row r="126" spans="1:16" ht="15.75" customHeight="1" x14ac:dyDescent="0.25">
      <c r="A126" s="40"/>
      <c r="B126" s="12"/>
      <c r="C126" s="20"/>
      <c r="D126" s="20"/>
      <c r="E126" s="20"/>
      <c r="F126" s="40"/>
      <c r="G126" s="5"/>
      <c r="H126" s="6"/>
      <c r="I126" s="6"/>
      <c r="J126" s="5"/>
      <c r="K126" s="5"/>
      <c r="L126" s="5"/>
      <c r="M126" s="5"/>
      <c r="N126" s="5"/>
      <c r="O126" s="5"/>
      <c r="P126" s="5"/>
    </row>
    <row r="127" spans="1:16" ht="15.75" customHeight="1" x14ac:dyDescent="0.25">
      <c r="A127" s="40"/>
      <c r="B127" s="12"/>
      <c r="C127" s="20"/>
      <c r="D127" s="20"/>
      <c r="E127" s="20"/>
      <c r="F127" s="40"/>
      <c r="G127" s="5"/>
      <c r="H127" s="6"/>
      <c r="I127" s="6"/>
      <c r="J127" s="5"/>
      <c r="K127" s="5"/>
      <c r="L127" s="5"/>
      <c r="M127" s="5"/>
      <c r="N127" s="5"/>
      <c r="O127" s="5"/>
      <c r="P127" s="5"/>
    </row>
    <row r="128" spans="1:16" ht="15.75" customHeight="1" x14ac:dyDescent="0.25">
      <c r="A128" s="40"/>
      <c r="B128" s="12"/>
      <c r="C128" s="20"/>
      <c r="D128" s="20"/>
      <c r="E128" s="20"/>
      <c r="F128" s="40"/>
      <c r="G128" s="5"/>
      <c r="H128" s="6"/>
      <c r="I128" s="6"/>
      <c r="J128" s="5"/>
      <c r="K128" s="5"/>
      <c r="L128" s="5"/>
      <c r="M128" s="5"/>
      <c r="N128" s="5"/>
      <c r="O128" s="5"/>
      <c r="P128" s="5"/>
    </row>
    <row r="129" spans="1:16" ht="15.75" customHeight="1" x14ac:dyDescent="0.25">
      <c r="A129" s="40"/>
      <c r="B129" s="12"/>
      <c r="C129" s="20"/>
      <c r="D129" s="20"/>
      <c r="E129" s="20"/>
      <c r="F129" s="40"/>
      <c r="G129" s="5"/>
      <c r="H129" s="6"/>
      <c r="I129" s="6"/>
      <c r="J129" s="5"/>
      <c r="K129" s="5"/>
      <c r="L129" s="5"/>
      <c r="M129" s="5"/>
      <c r="N129" s="5"/>
      <c r="O129" s="5"/>
      <c r="P129" s="5"/>
    </row>
    <row r="130" spans="1:16" ht="15.75" customHeight="1" x14ac:dyDescent="0.25">
      <c r="A130" s="40"/>
      <c r="B130" s="12"/>
      <c r="C130" s="20"/>
      <c r="D130" s="20"/>
      <c r="E130" s="20"/>
      <c r="F130" s="40"/>
      <c r="G130" s="5"/>
      <c r="H130" s="6"/>
      <c r="I130" s="6"/>
      <c r="J130" s="5"/>
      <c r="K130" s="5"/>
      <c r="L130" s="5"/>
      <c r="M130" s="5"/>
      <c r="N130" s="5"/>
      <c r="O130" s="5"/>
      <c r="P130" s="5"/>
    </row>
    <row r="131" spans="1:16" ht="15.75" customHeight="1" x14ac:dyDescent="0.25">
      <c r="A131" s="40"/>
      <c r="B131" s="12"/>
      <c r="C131" s="20"/>
      <c r="D131" s="20"/>
      <c r="E131" s="20"/>
      <c r="F131" s="40"/>
      <c r="G131" s="5"/>
      <c r="H131" s="6"/>
      <c r="I131" s="6"/>
      <c r="J131" s="5"/>
      <c r="K131" s="5"/>
      <c r="L131" s="5"/>
      <c r="M131" s="5"/>
      <c r="N131" s="5"/>
      <c r="O131" s="5"/>
      <c r="P131" s="5"/>
    </row>
    <row r="132" spans="1:16" ht="15.75" customHeight="1" x14ac:dyDescent="0.25">
      <c r="A132" s="40"/>
      <c r="B132" s="12"/>
      <c r="C132" s="20"/>
      <c r="D132" s="20"/>
      <c r="E132" s="20"/>
      <c r="F132" s="40"/>
      <c r="G132" s="5"/>
      <c r="H132" s="6"/>
      <c r="I132" s="6"/>
      <c r="J132" s="5"/>
      <c r="K132" s="5"/>
      <c r="L132" s="5"/>
      <c r="M132" s="5"/>
      <c r="N132" s="5"/>
      <c r="O132" s="5"/>
      <c r="P132" s="5"/>
    </row>
    <row r="133" spans="1:16" ht="15.75" customHeight="1" x14ac:dyDescent="0.25">
      <c r="A133" s="40"/>
      <c r="B133" s="12"/>
      <c r="C133" s="20"/>
      <c r="D133" s="20"/>
      <c r="E133" s="20"/>
      <c r="F133" s="40"/>
      <c r="G133" s="5"/>
      <c r="H133" s="6"/>
      <c r="I133" s="6"/>
      <c r="J133" s="5"/>
      <c r="K133" s="5"/>
      <c r="L133" s="5"/>
      <c r="M133" s="5"/>
      <c r="N133" s="5"/>
      <c r="O133" s="5"/>
      <c r="P133" s="5"/>
    </row>
    <row r="134" spans="1:16" ht="15.75" customHeight="1" x14ac:dyDescent="0.25">
      <c r="A134" s="40"/>
      <c r="B134" s="12"/>
      <c r="C134" s="20"/>
      <c r="D134" s="20"/>
      <c r="E134" s="20"/>
      <c r="F134" s="40"/>
      <c r="G134" s="5"/>
      <c r="H134" s="6"/>
      <c r="I134" s="6"/>
      <c r="J134" s="5"/>
      <c r="K134" s="5"/>
      <c r="L134" s="5"/>
      <c r="M134" s="5"/>
      <c r="N134" s="5"/>
      <c r="O134" s="5"/>
      <c r="P134" s="5"/>
    </row>
    <row r="135" spans="1:16" ht="15.75" customHeight="1" x14ac:dyDescent="0.25">
      <c r="A135" s="40"/>
      <c r="B135" s="12"/>
      <c r="C135" s="20"/>
      <c r="D135" s="20"/>
      <c r="E135" s="20"/>
      <c r="F135" s="40"/>
      <c r="G135" s="5"/>
      <c r="H135" s="6"/>
      <c r="I135" s="6"/>
      <c r="J135" s="5"/>
      <c r="K135" s="5"/>
      <c r="L135" s="5"/>
      <c r="M135" s="5"/>
      <c r="N135" s="5"/>
      <c r="O135" s="5"/>
      <c r="P135" s="5"/>
    </row>
    <row r="136" spans="1:16" ht="15.75" customHeight="1" x14ac:dyDescent="0.25">
      <c r="A136" s="40"/>
      <c r="B136" s="12"/>
      <c r="C136" s="20"/>
      <c r="D136" s="20"/>
      <c r="E136" s="20"/>
      <c r="F136" s="40"/>
      <c r="G136" s="5"/>
      <c r="H136" s="6"/>
      <c r="I136" s="6"/>
      <c r="J136" s="5"/>
      <c r="K136" s="5"/>
      <c r="L136" s="5"/>
      <c r="M136" s="5"/>
      <c r="N136" s="5"/>
      <c r="O136" s="5"/>
      <c r="P136" s="5"/>
    </row>
    <row r="137" spans="1:16" ht="15.75" customHeight="1" x14ac:dyDescent="0.25">
      <c r="A137" s="40"/>
      <c r="B137" s="12"/>
      <c r="C137" s="20"/>
      <c r="D137" s="20"/>
      <c r="E137" s="20"/>
      <c r="F137" s="40"/>
      <c r="G137" s="5"/>
      <c r="H137" s="6"/>
      <c r="I137" s="6"/>
      <c r="J137" s="5"/>
      <c r="K137" s="5"/>
      <c r="L137" s="5"/>
      <c r="M137" s="5"/>
      <c r="N137" s="5"/>
      <c r="O137" s="5"/>
      <c r="P137" s="5"/>
    </row>
    <row r="138" spans="1:16" ht="15.75" customHeight="1" x14ac:dyDescent="0.25">
      <c r="A138" s="40"/>
      <c r="B138" s="12"/>
      <c r="C138" s="20"/>
      <c r="D138" s="20"/>
      <c r="E138" s="20"/>
      <c r="F138" s="40"/>
      <c r="G138" s="5"/>
      <c r="H138" s="6"/>
      <c r="I138" s="6"/>
      <c r="J138" s="5"/>
      <c r="K138" s="5"/>
      <c r="L138" s="5"/>
      <c r="M138" s="5"/>
      <c r="N138" s="5"/>
      <c r="O138" s="5"/>
      <c r="P138" s="5"/>
    </row>
    <row r="139" spans="1:16" ht="15.75" customHeight="1" x14ac:dyDescent="0.25">
      <c r="A139" s="40"/>
      <c r="B139" s="12"/>
      <c r="C139" s="20"/>
      <c r="D139" s="20"/>
      <c r="E139" s="20"/>
      <c r="F139" s="40"/>
      <c r="G139" s="5"/>
      <c r="H139" s="6"/>
      <c r="I139" s="6"/>
      <c r="J139" s="5"/>
      <c r="K139" s="5"/>
      <c r="L139" s="5"/>
      <c r="M139" s="5"/>
      <c r="N139" s="5"/>
      <c r="O139" s="5"/>
      <c r="P139" s="5"/>
    </row>
    <row r="140" spans="1:16" ht="15.75" customHeight="1" x14ac:dyDescent="0.25">
      <c r="A140" s="40"/>
      <c r="B140" s="12"/>
      <c r="C140" s="20"/>
      <c r="D140" s="20"/>
      <c r="E140" s="20"/>
      <c r="F140" s="40"/>
      <c r="G140" s="5"/>
      <c r="H140" s="6"/>
      <c r="I140" s="6"/>
      <c r="J140" s="5"/>
      <c r="K140" s="5"/>
      <c r="L140" s="5"/>
      <c r="M140" s="5"/>
      <c r="N140" s="5"/>
      <c r="O140" s="5"/>
      <c r="P140" s="5"/>
    </row>
    <row r="141" spans="1:16" ht="15.75" customHeight="1" x14ac:dyDescent="0.25">
      <c r="A141" s="40"/>
      <c r="B141" s="12"/>
      <c r="C141" s="20"/>
      <c r="D141" s="20"/>
      <c r="E141" s="20"/>
      <c r="F141" s="40"/>
      <c r="G141" s="5"/>
      <c r="H141" s="6"/>
      <c r="I141" s="6"/>
      <c r="J141" s="5"/>
      <c r="K141" s="5"/>
      <c r="L141" s="5"/>
      <c r="M141" s="5"/>
      <c r="N141" s="5"/>
      <c r="O141" s="5"/>
      <c r="P141" s="5"/>
    </row>
    <row r="142" spans="1:16" ht="15.75" customHeight="1" x14ac:dyDescent="0.25">
      <c r="A142" s="40"/>
      <c r="B142" s="12"/>
      <c r="C142" s="20"/>
      <c r="D142" s="20"/>
      <c r="E142" s="20"/>
      <c r="F142" s="40"/>
      <c r="G142" s="5"/>
      <c r="H142" s="6"/>
      <c r="I142" s="6"/>
      <c r="J142" s="5"/>
      <c r="K142" s="5"/>
      <c r="L142" s="5"/>
      <c r="M142" s="5"/>
      <c r="N142" s="5"/>
      <c r="O142" s="5"/>
      <c r="P142" s="5"/>
    </row>
    <row r="143" spans="1:16" ht="15.75" customHeight="1" x14ac:dyDescent="0.25">
      <c r="A143" s="40"/>
      <c r="B143" s="12"/>
      <c r="C143" s="20"/>
      <c r="D143" s="20"/>
      <c r="E143" s="20"/>
      <c r="F143" s="40"/>
      <c r="G143" s="5"/>
      <c r="H143" s="6"/>
      <c r="I143" s="6"/>
      <c r="J143" s="5"/>
      <c r="K143" s="5"/>
      <c r="L143" s="5"/>
      <c r="M143" s="5"/>
      <c r="N143" s="5"/>
      <c r="O143" s="5"/>
      <c r="P143" s="5"/>
    </row>
    <row r="144" spans="1:16" ht="15.75" customHeight="1" x14ac:dyDescent="0.25">
      <c r="A144" s="40"/>
      <c r="B144" s="12"/>
      <c r="C144" s="20"/>
      <c r="D144" s="20"/>
      <c r="E144" s="20"/>
      <c r="F144" s="40"/>
      <c r="G144" s="5"/>
      <c r="H144" s="6"/>
      <c r="I144" s="6"/>
      <c r="J144" s="5"/>
      <c r="K144" s="5"/>
      <c r="L144" s="5"/>
      <c r="M144" s="5"/>
      <c r="N144" s="5"/>
      <c r="O144" s="5"/>
      <c r="P144" s="5"/>
    </row>
    <row r="145" spans="1:16" ht="15.75" customHeight="1" x14ac:dyDescent="0.25">
      <c r="A145" s="40"/>
      <c r="B145" s="12"/>
      <c r="C145" s="20"/>
      <c r="D145" s="20"/>
      <c r="E145" s="20"/>
      <c r="F145" s="40"/>
      <c r="G145" s="5"/>
      <c r="H145" s="6"/>
      <c r="I145" s="6"/>
      <c r="J145" s="5"/>
      <c r="K145" s="5"/>
      <c r="L145" s="5"/>
      <c r="M145" s="5"/>
      <c r="N145" s="5"/>
      <c r="O145" s="5"/>
      <c r="P145" s="5"/>
    </row>
    <row r="146" spans="1:16" ht="15.75" customHeight="1" x14ac:dyDescent="0.25">
      <c r="A146" s="40"/>
      <c r="B146" s="12"/>
      <c r="C146" s="20"/>
      <c r="D146" s="20"/>
      <c r="E146" s="20"/>
      <c r="F146" s="40"/>
      <c r="G146" s="5"/>
      <c r="H146" s="6"/>
      <c r="I146" s="6"/>
      <c r="J146" s="5"/>
      <c r="K146" s="5"/>
      <c r="L146" s="5"/>
      <c r="M146" s="5"/>
      <c r="N146" s="5"/>
      <c r="O146" s="5"/>
      <c r="P146" s="5"/>
    </row>
    <row r="147" spans="1:16" ht="15.75" customHeight="1" x14ac:dyDescent="0.25">
      <c r="A147" s="40"/>
      <c r="B147" s="12"/>
      <c r="C147" s="20"/>
      <c r="D147" s="20"/>
      <c r="E147" s="20"/>
      <c r="F147" s="40"/>
      <c r="G147" s="5"/>
      <c r="H147" s="6"/>
      <c r="I147" s="6"/>
      <c r="J147" s="5"/>
      <c r="K147" s="5"/>
      <c r="L147" s="5"/>
      <c r="M147" s="5"/>
      <c r="N147" s="5"/>
      <c r="O147" s="5"/>
      <c r="P147" s="5"/>
    </row>
    <row r="148" spans="1:16" ht="15.75" customHeight="1" x14ac:dyDescent="0.25">
      <c r="A148" s="40"/>
      <c r="B148" s="12"/>
      <c r="C148" s="20"/>
      <c r="D148" s="20"/>
      <c r="E148" s="20"/>
      <c r="F148" s="40"/>
      <c r="G148" s="5"/>
      <c r="H148" s="6"/>
      <c r="I148" s="6"/>
      <c r="J148" s="5"/>
      <c r="K148" s="5"/>
      <c r="L148" s="5"/>
      <c r="M148" s="5"/>
      <c r="N148" s="5"/>
      <c r="O148" s="5"/>
      <c r="P148" s="5"/>
    </row>
    <row r="149" spans="1:16" ht="15.75" customHeight="1" x14ac:dyDescent="0.25">
      <c r="A149" s="40"/>
      <c r="B149" s="12"/>
      <c r="C149" s="20"/>
      <c r="D149" s="20"/>
      <c r="E149" s="20"/>
      <c r="F149" s="40"/>
      <c r="G149" s="5"/>
      <c r="H149" s="6"/>
      <c r="I149" s="6"/>
      <c r="J149" s="5"/>
      <c r="K149" s="5"/>
      <c r="L149" s="5"/>
      <c r="M149" s="5"/>
      <c r="N149" s="5"/>
      <c r="O149" s="5"/>
      <c r="P149" s="5"/>
    </row>
    <row r="150" spans="1:16" ht="15.75" customHeight="1" x14ac:dyDescent="0.25">
      <c r="A150" s="40"/>
      <c r="B150" s="12"/>
      <c r="C150" s="20"/>
      <c r="D150" s="20"/>
      <c r="E150" s="20"/>
      <c r="F150" s="40"/>
      <c r="G150" s="5"/>
      <c r="H150" s="6"/>
      <c r="I150" s="6"/>
      <c r="J150" s="5"/>
      <c r="K150" s="5"/>
      <c r="L150" s="5"/>
      <c r="M150" s="5"/>
      <c r="N150" s="5"/>
      <c r="O150" s="5"/>
      <c r="P150" s="5"/>
    </row>
    <row r="151" spans="1:16" ht="15.75" customHeight="1" x14ac:dyDescent="0.25">
      <c r="A151" s="40"/>
      <c r="B151" s="12"/>
      <c r="C151" s="20"/>
      <c r="D151" s="20"/>
      <c r="E151" s="20"/>
      <c r="F151" s="40"/>
      <c r="G151" s="5"/>
      <c r="H151" s="6"/>
      <c r="I151" s="6"/>
      <c r="J151" s="5"/>
      <c r="K151" s="5"/>
      <c r="L151" s="5"/>
      <c r="M151" s="5"/>
      <c r="N151" s="5"/>
      <c r="O151" s="5"/>
      <c r="P151" s="5"/>
    </row>
    <row r="152" spans="1:16" ht="15.75" customHeight="1" x14ac:dyDescent="0.25">
      <c r="A152" s="40"/>
      <c r="B152" s="12"/>
      <c r="C152" s="20"/>
      <c r="D152" s="20"/>
      <c r="E152" s="20"/>
      <c r="F152" s="40"/>
      <c r="G152" s="5"/>
      <c r="H152" s="6"/>
      <c r="I152" s="6"/>
      <c r="J152" s="5"/>
      <c r="K152" s="5"/>
      <c r="L152" s="5"/>
      <c r="M152" s="5"/>
      <c r="N152" s="5"/>
      <c r="O152" s="5"/>
      <c r="P152" s="5"/>
    </row>
    <row r="153" spans="1:16" ht="15.75" customHeight="1" x14ac:dyDescent="0.25">
      <c r="A153" s="40"/>
      <c r="B153" s="12"/>
      <c r="C153" s="20"/>
      <c r="D153" s="20"/>
      <c r="E153" s="20"/>
      <c r="F153" s="40"/>
      <c r="G153" s="5"/>
      <c r="H153" s="6"/>
      <c r="I153" s="6"/>
      <c r="J153" s="5"/>
      <c r="K153" s="5"/>
      <c r="L153" s="5"/>
      <c r="M153" s="5"/>
      <c r="N153" s="5"/>
      <c r="O153" s="5"/>
      <c r="P153" s="5"/>
    </row>
    <row r="154" spans="1:16" ht="15.75" customHeight="1" x14ac:dyDescent="0.25">
      <c r="A154" s="40"/>
      <c r="B154" s="12"/>
      <c r="C154" s="20"/>
      <c r="D154" s="20"/>
      <c r="E154" s="20"/>
      <c r="F154" s="40"/>
      <c r="G154" s="5"/>
      <c r="H154" s="6"/>
      <c r="I154" s="6"/>
      <c r="J154" s="5"/>
      <c r="K154" s="5"/>
      <c r="L154" s="5"/>
      <c r="M154" s="5"/>
      <c r="N154" s="5"/>
      <c r="O154" s="5"/>
      <c r="P154" s="5"/>
    </row>
    <row r="155" spans="1:16" ht="15.75" customHeight="1" x14ac:dyDescent="0.25">
      <c r="A155" s="40"/>
      <c r="B155" s="12"/>
      <c r="C155" s="20"/>
      <c r="D155" s="20"/>
      <c r="E155" s="20"/>
      <c r="F155" s="40"/>
      <c r="G155" s="5"/>
      <c r="H155" s="6"/>
      <c r="I155" s="6"/>
      <c r="J155" s="5"/>
      <c r="K155" s="5"/>
      <c r="L155" s="5"/>
      <c r="M155" s="5"/>
      <c r="N155" s="5"/>
      <c r="O155" s="5"/>
      <c r="P155" s="5"/>
    </row>
    <row r="156" spans="1:16" ht="15.75" customHeight="1" x14ac:dyDescent="0.25">
      <c r="A156" s="40"/>
      <c r="B156" s="12"/>
      <c r="C156" s="20"/>
      <c r="D156" s="20"/>
      <c r="E156" s="20"/>
      <c r="F156" s="40"/>
      <c r="G156" s="5"/>
      <c r="H156" s="6"/>
      <c r="I156" s="6"/>
      <c r="J156" s="5"/>
      <c r="K156" s="5"/>
      <c r="L156" s="5"/>
      <c r="M156" s="5"/>
      <c r="N156" s="5"/>
      <c r="O156" s="5"/>
      <c r="P156" s="5"/>
    </row>
    <row r="157" spans="1:16" ht="15.75" customHeight="1" x14ac:dyDescent="0.25">
      <c r="A157" s="40"/>
      <c r="B157" s="12"/>
      <c r="C157" s="20"/>
      <c r="D157" s="20"/>
      <c r="E157" s="20"/>
      <c r="F157" s="40"/>
      <c r="G157" s="5"/>
      <c r="H157" s="6"/>
      <c r="I157" s="6"/>
      <c r="J157" s="5"/>
      <c r="K157" s="5"/>
      <c r="L157" s="5"/>
      <c r="M157" s="5"/>
      <c r="N157" s="5"/>
      <c r="O157" s="5"/>
      <c r="P157" s="5"/>
    </row>
    <row r="158" spans="1:16" ht="15.75" customHeight="1" x14ac:dyDescent="0.25">
      <c r="A158" s="40"/>
      <c r="B158" s="12"/>
      <c r="C158" s="20"/>
      <c r="D158" s="20"/>
      <c r="E158" s="20"/>
      <c r="F158" s="40"/>
      <c r="G158" s="5"/>
      <c r="H158" s="6"/>
      <c r="I158" s="6"/>
      <c r="J158" s="5"/>
      <c r="K158" s="5"/>
      <c r="L158" s="5"/>
      <c r="M158" s="5"/>
      <c r="N158" s="5"/>
      <c r="O158" s="5"/>
      <c r="P158" s="5"/>
    </row>
    <row r="159" spans="1:16" ht="15.75" customHeight="1" x14ac:dyDescent="0.25">
      <c r="A159" s="40"/>
      <c r="B159" s="12"/>
      <c r="C159" s="20"/>
      <c r="D159" s="20"/>
      <c r="E159" s="20"/>
      <c r="F159" s="40"/>
      <c r="G159" s="5"/>
      <c r="H159" s="6"/>
      <c r="I159" s="6"/>
      <c r="J159" s="5"/>
      <c r="K159" s="5"/>
      <c r="L159" s="5"/>
      <c r="M159" s="5"/>
      <c r="N159" s="5"/>
      <c r="O159" s="5"/>
      <c r="P159" s="5"/>
    </row>
    <row r="160" spans="1:16" ht="15.75" customHeight="1" x14ac:dyDescent="0.25">
      <c r="A160" s="40"/>
      <c r="B160" s="12"/>
      <c r="C160" s="20"/>
      <c r="D160" s="20"/>
      <c r="E160" s="20"/>
      <c r="F160" s="40"/>
      <c r="G160" s="5"/>
      <c r="H160" s="6"/>
      <c r="I160" s="6"/>
      <c r="J160" s="5"/>
      <c r="K160" s="5"/>
      <c r="L160" s="5"/>
      <c r="M160" s="5"/>
      <c r="N160" s="5"/>
      <c r="O160" s="5"/>
      <c r="P160" s="5"/>
    </row>
    <row r="161" spans="1:16" ht="15.75" customHeight="1" x14ac:dyDescent="0.25">
      <c r="A161" s="40"/>
      <c r="B161" s="12"/>
      <c r="C161" s="20"/>
      <c r="D161" s="20"/>
      <c r="E161" s="20"/>
      <c r="F161" s="40"/>
      <c r="G161" s="5"/>
      <c r="H161" s="6"/>
      <c r="I161" s="6"/>
      <c r="J161" s="5"/>
      <c r="K161" s="5"/>
      <c r="L161" s="5"/>
      <c r="M161" s="5"/>
      <c r="N161" s="5"/>
      <c r="O161" s="5"/>
      <c r="P161" s="5"/>
    </row>
    <row r="162" spans="1:16" ht="15.75" customHeight="1" x14ac:dyDescent="0.25">
      <c r="A162" s="40"/>
      <c r="B162" s="12"/>
      <c r="C162" s="20"/>
      <c r="D162" s="20"/>
      <c r="E162" s="20"/>
      <c r="F162" s="40"/>
      <c r="G162" s="5"/>
      <c r="H162" s="6"/>
      <c r="I162" s="6"/>
      <c r="J162" s="5"/>
      <c r="K162" s="5"/>
      <c r="L162" s="5"/>
      <c r="M162" s="5"/>
      <c r="N162" s="5"/>
      <c r="O162" s="5"/>
      <c r="P162" s="5"/>
    </row>
    <row r="163" spans="1:16" ht="15.75" customHeight="1" x14ac:dyDescent="0.25">
      <c r="A163" s="40"/>
      <c r="B163" s="12"/>
      <c r="C163" s="20"/>
      <c r="D163" s="20"/>
      <c r="E163" s="20"/>
      <c r="F163" s="40"/>
      <c r="G163" s="5"/>
      <c r="H163" s="6"/>
      <c r="I163" s="6"/>
      <c r="J163" s="5"/>
      <c r="K163" s="5"/>
      <c r="L163" s="5"/>
      <c r="M163" s="5"/>
      <c r="N163" s="5"/>
      <c r="O163" s="5"/>
      <c r="P163" s="5"/>
    </row>
    <row r="164" spans="1:16" ht="15.75" customHeight="1" x14ac:dyDescent="0.25">
      <c r="A164" s="40"/>
      <c r="B164" s="12"/>
      <c r="C164" s="20"/>
      <c r="D164" s="20"/>
      <c r="E164" s="20"/>
      <c r="F164" s="40"/>
      <c r="G164" s="5"/>
      <c r="H164" s="6"/>
      <c r="I164" s="6"/>
      <c r="J164" s="5"/>
      <c r="K164" s="5"/>
      <c r="L164" s="5"/>
      <c r="M164" s="5"/>
      <c r="N164" s="5"/>
      <c r="O164" s="5"/>
      <c r="P164" s="5"/>
    </row>
    <row r="165" spans="1:16" ht="15.75" customHeight="1" x14ac:dyDescent="0.25">
      <c r="A165" s="40"/>
      <c r="B165" s="12"/>
      <c r="C165" s="20"/>
      <c r="D165" s="20"/>
      <c r="E165" s="20"/>
      <c r="F165" s="40"/>
      <c r="G165" s="5"/>
      <c r="H165" s="6"/>
      <c r="I165" s="6"/>
      <c r="J165" s="5"/>
      <c r="K165" s="5"/>
      <c r="L165" s="5"/>
      <c r="M165" s="5"/>
      <c r="N165" s="5"/>
      <c r="O165" s="5"/>
      <c r="P165" s="5"/>
    </row>
    <row r="166" spans="1:16" ht="15.75" customHeight="1" x14ac:dyDescent="0.25">
      <c r="A166" s="40"/>
      <c r="B166" s="12"/>
      <c r="C166" s="20"/>
      <c r="D166" s="20"/>
      <c r="E166" s="20"/>
      <c r="F166" s="40"/>
      <c r="G166" s="5"/>
      <c r="H166" s="6"/>
      <c r="I166" s="6"/>
      <c r="J166" s="5"/>
      <c r="K166" s="5"/>
      <c r="L166" s="5"/>
      <c r="M166" s="5"/>
      <c r="N166" s="5"/>
      <c r="O166" s="5"/>
      <c r="P166" s="5"/>
    </row>
    <row r="167" spans="1:16" ht="15.75" customHeight="1" x14ac:dyDescent="0.25">
      <c r="A167" s="40"/>
      <c r="B167" s="12"/>
      <c r="C167" s="20"/>
      <c r="D167" s="20"/>
      <c r="E167" s="20"/>
      <c r="F167" s="40"/>
      <c r="G167" s="5"/>
      <c r="H167" s="6"/>
      <c r="I167" s="6"/>
      <c r="J167" s="5"/>
      <c r="K167" s="5"/>
      <c r="L167" s="5"/>
      <c r="M167" s="5"/>
      <c r="N167" s="5"/>
      <c r="O167" s="5"/>
      <c r="P167" s="5"/>
    </row>
    <row r="168" spans="1:16" ht="15.75" customHeight="1" x14ac:dyDescent="0.25">
      <c r="A168" s="40"/>
      <c r="B168" s="12"/>
      <c r="C168" s="20"/>
      <c r="D168" s="20"/>
      <c r="E168" s="20"/>
      <c r="F168" s="40"/>
      <c r="G168" s="5"/>
      <c r="H168" s="6"/>
      <c r="I168" s="6"/>
      <c r="J168" s="5"/>
      <c r="K168" s="5"/>
      <c r="L168" s="5"/>
      <c r="M168" s="5"/>
      <c r="N168" s="5"/>
      <c r="O168" s="5"/>
      <c r="P168" s="5"/>
    </row>
    <row r="169" spans="1:16" ht="15.75" customHeight="1" x14ac:dyDescent="0.25">
      <c r="A169" s="40"/>
      <c r="B169" s="12"/>
      <c r="C169" s="20"/>
      <c r="D169" s="20"/>
      <c r="E169" s="20"/>
      <c r="F169" s="40"/>
      <c r="G169" s="5"/>
      <c r="H169" s="6"/>
      <c r="I169" s="6"/>
      <c r="J169" s="5"/>
      <c r="K169" s="5"/>
      <c r="L169" s="5"/>
      <c r="M169" s="5"/>
      <c r="N169" s="5"/>
      <c r="O169" s="5"/>
      <c r="P169" s="5"/>
    </row>
    <row r="170" spans="1:16" ht="15.75" customHeight="1" x14ac:dyDescent="0.25">
      <c r="A170" s="40"/>
      <c r="B170" s="12"/>
      <c r="C170" s="20"/>
      <c r="D170" s="20"/>
      <c r="E170" s="20"/>
      <c r="F170" s="40"/>
      <c r="G170" s="5"/>
      <c r="H170" s="6"/>
      <c r="I170" s="6"/>
      <c r="J170" s="5"/>
      <c r="K170" s="5"/>
      <c r="L170" s="5"/>
      <c r="M170" s="5"/>
      <c r="N170" s="5"/>
      <c r="O170" s="5"/>
      <c r="P170" s="5"/>
    </row>
    <row r="171" spans="1:16" ht="15.75" customHeight="1" x14ac:dyDescent="0.25">
      <c r="A171" s="40"/>
      <c r="B171" s="12"/>
      <c r="C171" s="20"/>
      <c r="D171" s="20"/>
      <c r="E171" s="20"/>
      <c r="F171" s="40"/>
      <c r="G171" s="5"/>
      <c r="H171" s="6"/>
      <c r="I171" s="6"/>
      <c r="J171" s="5"/>
      <c r="K171" s="5"/>
      <c r="L171" s="5"/>
      <c r="M171" s="5"/>
      <c r="N171" s="5"/>
      <c r="O171" s="5"/>
      <c r="P171" s="5"/>
    </row>
    <row r="172" spans="1:16" ht="15.75" customHeight="1" x14ac:dyDescent="0.25">
      <c r="A172" s="40"/>
      <c r="B172" s="12"/>
      <c r="C172" s="20"/>
      <c r="D172" s="20"/>
      <c r="E172" s="20"/>
      <c r="F172" s="40"/>
      <c r="G172" s="5"/>
      <c r="H172" s="6"/>
      <c r="I172" s="6"/>
      <c r="J172" s="5"/>
      <c r="K172" s="5"/>
      <c r="L172" s="5"/>
      <c r="M172" s="5"/>
      <c r="N172" s="5"/>
      <c r="O172" s="5"/>
      <c r="P172" s="5"/>
    </row>
    <row r="173" spans="1:16" ht="15.75" customHeight="1" x14ac:dyDescent="0.25">
      <c r="A173" s="40"/>
      <c r="B173" s="12"/>
      <c r="C173" s="20"/>
      <c r="D173" s="20"/>
      <c r="E173" s="20"/>
      <c r="F173" s="40"/>
      <c r="G173" s="5"/>
      <c r="H173" s="6"/>
      <c r="I173" s="6"/>
      <c r="J173" s="5"/>
      <c r="K173" s="5"/>
      <c r="L173" s="5"/>
      <c r="M173" s="5"/>
      <c r="N173" s="5"/>
      <c r="O173" s="5"/>
      <c r="P173" s="5"/>
    </row>
    <row r="174" spans="1:16" ht="15.75" customHeight="1" x14ac:dyDescent="0.25">
      <c r="A174" s="40"/>
      <c r="B174" s="12"/>
      <c r="C174" s="20"/>
      <c r="D174" s="20"/>
      <c r="E174" s="20"/>
      <c r="F174" s="40"/>
      <c r="G174" s="5"/>
      <c r="H174" s="6"/>
      <c r="I174" s="6"/>
      <c r="J174" s="5"/>
      <c r="K174" s="5"/>
      <c r="L174" s="5"/>
      <c r="M174" s="5"/>
      <c r="N174" s="5"/>
      <c r="O174" s="5"/>
      <c r="P174" s="5"/>
    </row>
    <row r="175" spans="1:16" ht="15.75" customHeight="1" x14ac:dyDescent="0.25">
      <c r="A175" s="40"/>
      <c r="B175" s="12"/>
      <c r="C175" s="20"/>
      <c r="D175" s="20"/>
      <c r="E175" s="20"/>
      <c r="F175" s="40"/>
      <c r="G175" s="5"/>
      <c r="H175" s="6"/>
      <c r="I175" s="6"/>
      <c r="J175" s="5"/>
      <c r="K175" s="5"/>
      <c r="L175" s="5"/>
      <c r="M175" s="5"/>
      <c r="N175" s="5"/>
      <c r="O175" s="5"/>
      <c r="P175" s="5"/>
    </row>
    <row r="176" spans="1:16" ht="15.75" customHeight="1" x14ac:dyDescent="0.25">
      <c r="A176" s="40"/>
      <c r="B176" s="12"/>
      <c r="C176" s="20"/>
      <c r="D176" s="20"/>
      <c r="E176" s="20"/>
      <c r="F176" s="40"/>
      <c r="G176" s="5"/>
      <c r="H176" s="6"/>
      <c r="I176" s="6"/>
      <c r="J176" s="5"/>
      <c r="K176" s="5"/>
      <c r="L176" s="5"/>
      <c r="M176" s="5"/>
      <c r="N176" s="5"/>
      <c r="O176" s="5"/>
      <c r="P176" s="5"/>
    </row>
    <row r="177" spans="1:16" ht="15.75" customHeight="1" x14ac:dyDescent="0.25">
      <c r="A177" s="40"/>
      <c r="B177" s="12"/>
      <c r="C177" s="20"/>
      <c r="D177" s="20"/>
      <c r="E177" s="20"/>
      <c r="F177" s="40"/>
      <c r="G177" s="5"/>
      <c r="H177" s="6"/>
      <c r="I177" s="6"/>
      <c r="J177" s="5"/>
      <c r="K177" s="5"/>
      <c r="L177" s="5"/>
      <c r="M177" s="5"/>
      <c r="N177" s="5"/>
      <c r="O177" s="5"/>
      <c r="P177" s="5"/>
    </row>
    <row r="178" spans="1:16" ht="15.75" customHeight="1" x14ac:dyDescent="0.25">
      <c r="A178" s="40"/>
      <c r="B178" s="12"/>
      <c r="C178" s="20"/>
      <c r="D178" s="20"/>
      <c r="E178" s="20"/>
      <c r="F178" s="40"/>
      <c r="G178" s="5"/>
      <c r="H178" s="6"/>
      <c r="I178" s="6"/>
      <c r="J178" s="5"/>
      <c r="K178" s="5"/>
      <c r="L178" s="5"/>
      <c r="M178" s="5"/>
      <c r="N178" s="5"/>
      <c r="O178" s="5"/>
      <c r="P178" s="5"/>
    </row>
    <row r="179" spans="1:16" ht="15.75" customHeight="1" x14ac:dyDescent="0.25">
      <c r="A179" s="40"/>
      <c r="B179" s="12"/>
      <c r="C179" s="20"/>
      <c r="D179" s="20"/>
      <c r="E179" s="20"/>
      <c r="F179" s="40"/>
      <c r="G179" s="5"/>
      <c r="H179" s="6"/>
      <c r="I179" s="6"/>
      <c r="J179" s="5"/>
      <c r="K179" s="5"/>
      <c r="L179" s="5"/>
      <c r="M179" s="5"/>
      <c r="N179" s="5"/>
      <c r="O179" s="5"/>
      <c r="P179" s="5"/>
    </row>
    <row r="180" spans="1:16" ht="15.75" customHeight="1" x14ac:dyDescent="0.25">
      <c r="A180" s="40"/>
      <c r="B180" s="12"/>
      <c r="C180" s="20"/>
      <c r="D180" s="20"/>
      <c r="E180" s="20"/>
      <c r="F180" s="40"/>
      <c r="G180" s="5"/>
      <c r="H180" s="6"/>
      <c r="I180" s="6"/>
      <c r="J180" s="5"/>
      <c r="K180" s="5"/>
      <c r="L180" s="5"/>
      <c r="M180" s="5"/>
      <c r="N180" s="5"/>
      <c r="O180" s="5"/>
      <c r="P180" s="5"/>
    </row>
    <row r="181" spans="1:16" ht="15.75" customHeight="1" x14ac:dyDescent="0.25">
      <c r="A181" s="40"/>
      <c r="B181" s="12"/>
      <c r="C181" s="20"/>
      <c r="D181" s="20"/>
      <c r="E181" s="20"/>
      <c r="F181" s="40"/>
      <c r="G181" s="5"/>
      <c r="H181" s="6"/>
      <c r="I181" s="6"/>
      <c r="J181" s="5"/>
      <c r="K181" s="5"/>
      <c r="L181" s="5"/>
      <c r="M181" s="5"/>
      <c r="N181" s="5"/>
      <c r="O181" s="5"/>
      <c r="P181" s="5"/>
    </row>
    <row r="182" spans="1:16" ht="15.75" customHeight="1" x14ac:dyDescent="0.25">
      <c r="A182" s="40"/>
      <c r="B182" s="12"/>
      <c r="C182" s="20"/>
      <c r="D182" s="20"/>
      <c r="E182" s="20"/>
      <c r="F182" s="40"/>
      <c r="G182" s="5"/>
      <c r="H182" s="6"/>
      <c r="I182" s="6"/>
      <c r="J182" s="5"/>
      <c r="K182" s="5"/>
      <c r="L182" s="5"/>
      <c r="M182" s="5"/>
      <c r="N182" s="5"/>
      <c r="O182" s="5"/>
      <c r="P182" s="5"/>
    </row>
    <row r="183" spans="1:16" ht="15.75" customHeight="1" x14ac:dyDescent="0.25">
      <c r="A183" s="40"/>
      <c r="B183" s="12"/>
      <c r="C183" s="20"/>
      <c r="D183" s="20"/>
      <c r="E183" s="20"/>
      <c r="F183" s="40"/>
      <c r="G183" s="5"/>
      <c r="H183" s="6"/>
      <c r="I183" s="6"/>
      <c r="J183" s="5"/>
      <c r="K183" s="5"/>
      <c r="L183" s="5"/>
      <c r="M183" s="5"/>
      <c r="N183" s="5"/>
      <c r="O183" s="5"/>
      <c r="P183" s="5"/>
    </row>
    <row r="184" spans="1:16" ht="15.75" customHeight="1" x14ac:dyDescent="0.25">
      <c r="A184" s="40"/>
      <c r="B184" s="12"/>
      <c r="C184" s="20"/>
      <c r="D184" s="20"/>
      <c r="E184" s="20"/>
      <c r="F184" s="40"/>
      <c r="G184" s="5"/>
      <c r="H184" s="6"/>
      <c r="I184" s="6"/>
      <c r="J184" s="5"/>
      <c r="K184" s="5"/>
      <c r="L184" s="5"/>
      <c r="M184" s="5"/>
      <c r="N184" s="5"/>
      <c r="O184" s="5"/>
      <c r="P184" s="5"/>
    </row>
    <row r="185" spans="1:16" ht="15.75" customHeight="1" x14ac:dyDescent="0.25">
      <c r="A185" s="40"/>
      <c r="B185" s="12"/>
      <c r="C185" s="20"/>
      <c r="D185" s="20"/>
      <c r="E185" s="20"/>
      <c r="F185" s="40"/>
      <c r="G185" s="5"/>
      <c r="H185" s="6"/>
      <c r="I185" s="6"/>
      <c r="J185" s="5"/>
      <c r="K185" s="5"/>
      <c r="L185" s="5"/>
      <c r="M185" s="5"/>
      <c r="N185" s="5"/>
      <c r="O185" s="5"/>
      <c r="P185" s="5"/>
    </row>
    <row r="186" spans="1:16" ht="15.75" customHeight="1" x14ac:dyDescent="0.25">
      <c r="A186" s="40"/>
      <c r="B186" s="12"/>
      <c r="C186" s="20"/>
      <c r="D186" s="20"/>
      <c r="E186" s="20"/>
      <c r="F186" s="40"/>
      <c r="G186" s="5"/>
      <c r="H186" s="6"/>
      <c r="I186" s="6"/>
      <c r="J186" s="5"/>
      <c r="K186" s="5"/>
      <c r="L186" s="5"/>
      <c r="M186" s="5"/>
      <c r="N186" s="5"/>
      <c r="O186" s="5"/>
      <c r="P186" s="5"/>
    </row>
    <row r="187" spans="1:16" ht="15.75" customHeight="1" x14ac:dyDescent="0.25">
      <c r="A187" s="40"/>
      <c r="B187" s="12"/>
      <c r="C187" s="20"/>
      <c r="D187" s="20"/>
      <c r="E187" s="20"/>
      <c r="F187" s="40"/>
      <c r="G187" s="5"/>
      <c r="H187" s="6"/>
      <c r="I187" s="6"/>
      <c r="J187" s="5"/>
      <c r="K187" s="5"/>
      <c r="L187" s="5"/>
      <c r="M187" s="5"/>
      <c r="N187" s="5"/>
      <c r="O187" s="5"/>
      <c r="P187" s="5"/>
    </row>
    <row r="188" spans="1:16" ht="15.75" customHeight="1" x14ac:dyDescent="0.25">
      <c r="A188" s="40"/>
      <c r="B188" s="12"/>
      <c r="C188" s="20"/>
      <c r="D188" s="20"/>
      <c r="E188" s="20"/>
      <c r="F188" s="40"/>
      <c r="G188" s="5"/>
      <c r="H188" s="6"/>
      <c r="I188" s="6"/>
      <c r="J188" s="5"/>
      <c r="K188" s="5"/>
      <c r="L188" s="5"/>
      <c r="M188" s="5"/>
      <c r="N188" s="5"/>
      <c r="O188" s="5"/>
      <c r="P188" s="5"/>
    </row>
    <row r="189" spans="1:16" ht="15.75" customHeight="1" x14ac:dyDescent="0.25">
      <c r="A189" s="40"/>
      <c r="B189" s="12"/>
      <c r="C189" s="20"/>
      <c r="D189" s="20"/>
      <c r="E189" s="20"/>
      <c r="F189" s="40"/>
      <c r="G189" s="5"/>
      <c r="H189" s="6"/>
      <c r="I189" s="6"/>
      <c r="J189" s="5"/>
      <c r="K189" s="5"/>
      <c r="L189" s="5"/>
      <c r="M189" s="5"/>
      <c r="N189" s="5"/>
      <c r="O189" s="5"/>
      <c r="P189" s="5"/>
    </row>
    <row r="190" spans="1:16" ht="15.75" customHeight="1" x14ac:dyDescent="0.25">
      <c r="A190" s="40"/>
      <c r="B190" s="12"/>
      <c r="C190" s="20"/>
      <c r="D190" s="20"/>
      <c r="E190" s="20"/>
      <c r="F190" s="40"/>
      <c r="G190" s="5"/>
      <c r="H190" s="6"/>
      <c r="I190" s="6"/>
      <c r="J190" s="5"/>
      <c r="K190" s="5"/>
      <c r="L190" s="5"/>
      <c r="M190" s="5"/>
      <c r="N190" s="5"/>
      <c r="O190" s="5"/>
      <c r="P190" s="5"/>
    </row>
    <row r="191" spans="1:16" ht="15.75" customHeight="1" x14ac:dyDescent="0.25">
      <c r="A191" s="40"/>
      <c r="B191" s="12"/>
      <c r="C191" s="20"/>
      <c r="D191" s="20"/>
      <c r="E191" s="20"/>
      <c r="F191" s="40"/>
      <c r="G191" s="5"/>
      <c r="H191" s="6"/>
      <c r="I191" s="6"/>
      <c r="J191" s="5"/>
      <c r="K191" s="5"/>
      <c r="L191" s="5"/>
      <c r="M191" s="5"/>
      <c r="N191" s="5"/>
      <c r="O191" s="5"/>
      <c r="P191" s="5"/>
    </row>
    <row r="192" spans="1:16" ht="15.75" customHeight="1" x14ac:dyDescent="0.25">
      <c r="A192" s="40"/>
      <c r="B192" s="12"/>
      <c r="C192" s="20"/>
      <c r="D192" s="20"/>
      <c r="E192" s="20"/>
      <c r="F192" s="40"/>
      <c r="G192" s="5"/>
      <c r="H192" s="6"/>
      <c r="I192" s="6"/>
      <c r="J192" s="5"/>
      <c r="K192" s="5"/>
      <c r="L192" s="5"/>
      <c r="M192" s="5"/>
      <c r="N192" s="5"/>
      <c r="O192" s="5"/>
      <c r="P192" s="5"/>
    </row>
    <row r="193" spans="1:16" ht="15.75" customHeight="1" x14ac:dyDescent="0.25">
      <c r="A193" s="40"/>
      <c r="B193" s="12"/>
      <c r="C193" s="20"/>
      <c r="D193" s="20"/>
      <c r="E193" s="20"/>
      <c r="F193" s="40"/>
      <c r="G193" s="5"/>
      <c r="H193" s="6"/>
      <c r="I193" s="6"/>
      <c r="J193" s="5"/>
      <c r="K193" s="5"/>
      <c r="L193" s="5"/>
      <c r="M193" s="5"/>
      <c r="N193" s="5"/>
      <c r="O193" s="5"/>
      <c r="P193" s="5"/>
    </row>
    <row r="194" spans="1:16" ht="15.75" customHeight="1" x14ac:dyDescent="0.25">
      <c r="A194" s="40"/>
      <c r="B194" s="12"/>
      <c r="C194" s="20"/>
      <c r="D194" s="20"/>
      <c r="E194" s="20"/>
      <c r="F194" s="40"/>
      <c r="G194" s="5"/>
      <c r="H194" s="6"/>
      <c r="I194" s="6"/>
      <c r="J194" s="5"/>
      <c r="K194" s="5"/>
      <c r="L194" s="5"/>
      <c r="M194" s="5"/>
      <c r="N194" s="5"/>
      <c r="O194" s="5"/>
      <c r="P194" s="5"/>
    </row>
    <row r="195" spans="1:16" ht="15.75" customHeight="1" x14ac:dyDescent="0.25">
      <c r="A195" s="40"/>
      <c r="B195" s="12"/>
      <c r="C195" s="20"/>
      <c r="D195" s="20"/>
      <c r="E195" s="20"/>
      <c r="F195" s="40"/>
      <c r="G195" s="5"/>
      <c r="H195" s="6"/>
      <c r="I195" s="6"/>
      <c r="J195" s="5"/>
      <c r="K195" s="5"/>
      <c r="L195" s="5"/>
      <c r="M195" s="5"/>
      <c r="N195" s="5"/>
      <c r="O195" s="5"/>
      <c r="P195" s="5"/>
    </row>
    <row r="196" spans="1:16" ht="15.75" customHeight="1" x14ac:dyDescent="0.25">
      <c r="A196" s="40"/>
      <c r="B196" s="12"/>
      <c r="C196" s="20"/>
      <c r="D196" s="20"/>
      <c r="E196" s="20"/>
      <c r="F196" s="40"/>
      <c r="G196" s="5"/>
      <c r="H196" s="6"/>
      <c r="I196" s="6"/>
      <c r="J196" s="5"/>
      <c r="K196" s="5"/>
      <c r="L196" s="5"/>
      <c r="M196" s="5"/>
      <c r="N196" s="5"/>
      <c r="O196" s="5"/>
      <c r="P196" s="5"/>
    </row>
    <row r="197" spans="1:16" ht="15.75" customHeight="1" x14ac:dyDescent="0.25">
      <c r="A197" s="40"/>
      <c r="B197" s="12"/>
      <c r="C197" s="20"/>
      <c r="D197" s="20"/>
      <c r="E197" s="20"/>
      <c r="F197" s="40"/>
      <c r="G197" s="5"/>
      <c r="H197" s="6"/>
      <c r="I197" s="6"/>
      <c r="J197" s="5"/>
      <c r="K197" s="5"/>
      <c r="L197" s="5"/>
      <c r="M197" s="5"/>
      <c r="N197" s="5"/>
      <c r="O197" s="5"/>
      <c r="P197" s="5"/>
    </row>
    <row r="198" spans="1:16" ht="15.75" customHeight="1" x14ac:dyDescent="0.25">
      <c r="A198" s="40"/>
      <c r="B198" s="12"/>
      <c r="C198" s="20"/>
      <c r="D198" s="20"/>
      <c r="E198" s="20"/>
      <c r="F198" s="40"/>
      <c r="G198" s="5"/>
      <c r="H198" s="6"/>
      <c r="I198" s="6"/>
      <c r="J198" s="5"/>
      <c r="K198" s="5"/>
      <c r="L198" s="5"/>
      <c r="M198" s="5"/>
      <c r="N198" s="5"/>
      <c r="O198" s="5"/>
      <c r="P198" s="5"/>
    </row>
    <row r="199" spans="1:16" ht="15.75" customHeight="1" x14ac:dyDescent="0.25">
      <c r="A199" s="40"/>
      <c r="B199" s="12"/>
      <c r="C199" s="20"/>
      <c r="D199" s="20"/>
      <c r="E199" s="20"/>
      <c r="F199" s="40"/>
      <c r="G199" s="5"/>
      <c r="H199" s="6"/>
      <c r="I199" s="6"/>
      <c r="J199" s="5"/>
      <c r="K199" s="5"/>
      <c r="L199" s="5"/>
      <c r="M199" s="5"/>
      <c r="N199" s="5"/>
      <c r="O199" s="5"/>
      <c r="P199" s="5"/>
    </row>
    <row r="200" spans="1:16" ht="15.75" customHeight="1" x14ac:dyDescent="0.25">
      <c r="A200" s="40"/>
      <c r="B200" s="12"/>
      <c r="C200" s="20"/>
      <c r="D200" s="20"/>
      <c r="E200" s="20"/>
      <c r="F200" s="40"/>
      <c r="G200" s="5"/>
      <c r="H200" s="6"/>
      <c r="I200" s="6"/>
      <c r="J200" s="5"/>
      <c r="K200" s="5"/>
      <c r="L200" s="5"/>
      <c r="M200" s="5"/>
      <c r="N200" s="5"/>
      <c r="O200" s="5"/>
      <c r="P200" s="5"/>
    </row>
    <row r="201" spans="1:16" ht="15.75" customHeight="1" x14ac:dyDescent="0.25">
      <c r="A201" s="40"/>
      <c r="B201" s="12"/>
      <c r="C201" s="20"/>
      <c r="D201" s="20"/>
      <c r="E201" s="20"/>
      <c r="F201" s="40"/>
      <c r="G201" s="5"/>
      <c r="H201" s="6"/>
      <c r="I201" s="6"/>
      <c r="J201" s="5"/>
      <c r="K201" s="5"/>
      <c r="L201" s="5"/>
      <c r="M201" s="5"/>
      <c r="N201" s="5"/>
      <c r="O201" s="5"/>
      <c r="P201" s="5"/>
    </row>
    <row r="202" spans="1:16" ht="15.75" customHeight="1" x14ac:dyDescent="0.25">
      <c r="A202" s="40"/>
      <c r="B202" s="12"/>
      <c r="C202" s="20"/>
      <c r="D202" s="20"/>
      <c r="E202" s="20"/>
      <c r="F202" s="40"/>
      <c r="G202" s="5"/>
      <c r="H202" s="6"/>
      <c r="I202" s="6"/>
      <c r="J202" s="5"/>
      <c r="K202" s="5"/>
      <c r="L202" s="5"/>
      <c r="M202" s="5"/>
      <c r="N202" s="5"/>
      <c r="O202" s="5"/>
      <c r="P202" s="5"/>
    </row>
    <row r="203" spans="1:16" ht="15.75" customHeight="1" x14ac:dyDescent="0.25">
      <c r="A203" s="40"/>
      <c r="B203" s="12"/>
      <c r="C203" s="20"/>
      <c r="D203" s="20"/>
      <c r="E203" s="20"/>
      <c r="F203" s="40"/>
      <c r="G203" s="5"/>
      <c r="H203" s="6"/>
      <c r="I203" s="6"/>
      <c r="J203" s="5"/>
      <c r="K203" s="5"/>
      <c r="L203" s="5"/>
      <c r="M203" s="5"/>
      <c r="N203" s="5"/>
      <c r="O203" s="5"/>
      <c r="P203" s="5"/>
    </row>
    <row r="204" spans="1:16" ht="15.75" customHeight="1" x14ac:dyDescent="0.25">
      <c r="A204" s="40"/>
      <c r="B204" s="12"/>
      <c r="C204" s="20"/>
      <c r="D204" s="20"/>
      <c r="E204" s="20"/>
      <c r="F204" s="40"/>
      <c r="G204" s="5"/>
      <c r="H204" s="6"/>
      <c r="I204" s="6"/>
      <c r="J204" s="5"/>
      <c r="K204" s="5"/>
      <c r="L204" s="5"/>
      <c r="M204" s="5"/>
      <c r="N204" s="5"/>
      <c r="O204" s="5"/>
      <c r="P204" s="5"/>
    </row>
    <row r="205" spans="1:16" ht="15.75" customHeight="1" x14ac:dyDescent="0.25">
      <c r="A205" s="40"/>
      <c r="B205" s="12"/>
      <c r="C205" s="20"/>
      <c r="D205" s="20"/>
      <c r="E205" s="20"/>
      <c r="F205" s="40"/>
      <c r="G205" s="5"/>
      <c r="H205" s="6"/>
      <c r="I205" s="6"/>
      <c r="J205" s="5"/>
      <c r="K205" s="5"/>
      <c r="L205" s="5"/>
      <c r="M205" s="5"/>
      <c r="N205" s="5"/>
      <c r="O205" s="5"/>
      <c r="P205" s="5"/>
    </row>
    <row r="206" spans="1:16" ht="15.75" customHeight="1" x14ac:dyDescent="0.25">
      <c r="A206" s="40"/>
      <c r="B206" s="12"/>
      <c r="C206" s="20"/>
      <c r="D206" s="20"/>
      <c r="E206" s="20"/>
      <c r="F206" s="40"/>
      <c r="G206" s="5"/>
      <c r="H206" s="6"/>
      <c r="I206" s="6"/>
      <c r="J206" s="5"/>
      <c r="K206" s="5"/>
      <c r="L206" s="5"/>
      <c r="M206" s="5"/>
      <c r="N206" s="5"/>
      <c r="O206" s="5"/>
      <c r="P206" s="5"/>
    </row>
    <row r="207" spans="1:16" ht="15.75" customHeight="1" x14ac:dyDescent="0.25">
      <c r="A207" s="40"/>
      <c r="B207" s="12"/>
      <c r="C207" s="20"/>
      <c r="D207" s="20"/>
      <c r="E207" s="20"/>
      <c r="F207" s="40"/>
      <c r="G207" s="5"/>
      <c r="H207" s="6"/>
      <c r="I207" s="6"/>
      <c r="J207" s="5"/>
      <c r="K207" s="5"/>
      <c r="L207" s="5"/>
      <c r="M207" s="5"/>
      <c r="N207" s="5"/>
      <c r="O207" s="5"/>
      <c r="P207" s="5"/>
    </row>
    <row r="208" spans="1:16" ht="15.75" customHeight="1" x14ac:dyDescent="0.25">
      <c r="A208" s="40"/>
      <c r="B208" s="12"/>
      <c r="C208" s="20"/>
      <c r="D208" s="20"/>
      <c r="E208" s="20"/>
      <c r="F208" s="40"/>
      <c r="G208" s="5"/>
      <c r="H208" s="6"/>
      <c r="I208" s="6"/>
      <c r="J208" s="5"/>
      <c r="K208" s="5"/>
      <c r="L208" s="5"/>
      <c r="M208" s="5"/>
      <c r="N208" s="5"/>
      <c r="O208" s="5"/>
      <c r="P208" s="5"/>
    </row>
    <row r="209" spans="1:16" ht="15.75" customHeight="1" x14ac:dyDescent="0.25">
      <c r="A209" s="40"/>
      <c r="B209" s="12"/>
      <c r="C209" s="20"/>
      <c r="D209" s="20"/>
      <c r="E209" s="20"/>
      <c r="F209" s="40"/>
      <c r="G209" s="5"/>
      <c r="H209" s="6"/>
      <c r="I209" s="6"/>
      <c r="J209" s="5"/>
      <c r="K209" s="5"/>
      <c r="L209" s="5"/>
      <c r="M209" s="5"/>
      <c r="N209" s="5"/>
      <c r="O209" s="5"/>
      <c r="P209" s="5"/>
    </row>
    <row r="210" spans="1:16" ht="15.75" customHeight="1" x14ac:dyDescent="0.25">
      <c r="A210" s="40"/>
      <c r="B210" s="12"/>
      <c r="C210" s="20"/>
      <c r="D210" s="20"/>
      <c r="E210" s="20"/>
      <c r="F210" s="40"/>
      <c r="G210" s="5"/>
      <c r="H210" s="6"/>
      <c r="I210" s="6"/>
      <c r="J210" s="5"/>
      <c r="K210" s="5"/>
      <c r="L210" s="5"/>
      <c r="M210" s="5"/>
      <c r="N210" s="5"/>
      <c r="O210" s="5"/>
      <c r="P210" s="5"/>
    </row>
    <row r="211" spans="1:16" ht="15.75" customHeight="1" x14ac:dyDescent="0.25">
      <c r="A211" s="40"/>
      <c r="B211" s="12"/>
      <c r="C211" s="20"/>
      <c r="D211" s="20"/>
      <c r="E211" s="20"/>
      <c r="F211" s="40"/>
      <c r="G211" s="5"/>
      <c r="H211" s="6"/>
      <c r="I211" s="6"/>
      <c r="J211" s="5"/>
      <c r="K211" s="5"/>
      <c r="L211" s="5"/>
      <c r="M211" s="5"/>
      <c r="N211" s="5"/>
      <c r="O211" s="5"/>
      <c r="P211" s="5"/>
    </row>
    <row r="212" spans="1:16" ht="15.75" customHeight="1" x14ac:dyDescent="0.25">
      <c r="A212" s="40"/>
      <c r="B212" s="12"/>
      <c r="C212" s="20"/>
      <c r="D212" s="20"/>
      <c r="E212" s="20"/>
      <c r="F212" s="40"/>
      <c r="G212" s="5"/>
      <c r="H212" s="6"/>
      <c r="I212" s="6"/>
      <c r="J212" s="5"/>
      <c r="K212" s="5"/>
      <c r="L212" s="5"/>
      <c r="M212" s="5"/>
      <c r="N212" s="5"/>
      <c r="O212" s="5"/>
      <c r="P212" s="5"/>
    </row>
    <row r="213" spans="1:16" ht="15.75" customHeight="1" x14ac:dyDescent="0.25">
      <c r="A213" s="40"/>
      <c r="B213" s="12"/>
      <c r="C213" s="20"/>
      <c r="D213" s="20"/>
      <c r="E213" s="20"/>
      <c r="F213" s="40"/>
      <c r="G213" s="5"/>
      <c r="H213" s="6"/>
      <c r="I213" s="6"/>
      <c r="J213" s="5"/>
      <c r="K213" s="5"/>
      <c r="L213" s="5"/>
      <c r="M213" s="5"/>
      <c r="N213" s="5"/>
      <c r="O213" s="5"/>
      <c r="P213" s="5"/>
    </row>
    <row r="214" spans="1:16" ht="15.75" customHeight="1" x14ac:dyDescent="0.25">
      <c r="A214" s="40"/>
      <c r="B214" s="12"/>
      <c r="C214" s="20"/>
      <c r="D214" s="20"/>
      <c r="E214" s="20"/>
      <c r="F214" s="40"/>
      <c r="G214" s="5"/>
      <c r="H214" s="6"/>
      <c r="I214" s="6"/>
      <c r="J214" s="5"/>
      <c r="K214" s="5"/>
      <c r="L214" s="5"/>
      <c r="M214" s="5"/>
      <c r="N214" s="5"/>
      <c r="O214" s="5"/>
      <c r="P214" s="5"/>
    </row>
    <row r="215" spans="1:16" ht="15.75" customHeight="1" x14ac:dyDescent="0.25">
      <c r="A215" s="40"/>
      <c r="B215" s="12"/>
      <c r="C215" s="20"/>
      <c r="D215" s="20"/>
      <c r="E215" s="20"/>
      <c r="F215" s="40"/>
      <c r="G215" s="5"/>
      <c r="H215" s="6"/>
      <c r="I215" s="6"/>
      <c r="J215" s="5"/>
      <c r="K215" s="5"/>
      <c r="L215" s="5"/>
      <c r="M215" s="5"/>
      <c r="N215" s="5"/>
      <c r="O215" s="5"/>
      <c r="P215" s="5"/>
    </row>
    <row r="216" spans="1:16" ht="15.75" customHeight="1" x14ac:dyDescent="0.25">
      <c r="A216" s="40"/>
      <c r="B216" s="12"/>
      <c r="C216" s="20"/>
      <c r="D216" s="20"/>
      <c r="E216" s="20"/>
      <c r="F216" s="40"/>
      <c r="G216" s="5"/>
      <c r="H216" s="6"/>
      <c r="I216" s="6"/>
      <c r="J216" s="5"/>
      <c r="K216" s="5"/>
      <c r="L216" s="5"/>
      <c r="M216" s="5"/>
      <c r="N216" s="5"/>
      <c r="O216" s="5"/>
      <c r="P216" s="5"/>
    </row>
    <row r="217" spans="1:16" ht="15.75" customHeight="1" x14ac:dyDescent="0.25">
      <c r="A217" s="40"/>
      <c r="B217" s="12"/>
      <c r="C217" s="20"/>
      <c r="D217" s="20"/>
      <c r="E217" s="20"/>
      <c r="F217" s="40"/>
      <c r="G217" s="5"/>
      <c r="H217" s="6"/>
      <c r="I217" s="6"/>
      <c r="J217" s="5"/>
      <c r="K217" s="5"/>
      <c r="L217" s="5"/>
      <c r="M217" s="5"/>
      <c r="N217" s="5"/>
      <c r="O217" s="5"/>
      <c r="P217" s="5"/>
    </row>
    <row r="218" spans="1:16" ht="15.75" customHeight="1" x14ac:dyDescent="0.25">
      <c r="A218" s="40"/>
      <c r="B218" s="12"/>
      <c r="C218" s="20"/>
      <c r="D218" s="20"/>
      <c r="E218" s="20"/>
      <c r="F218" s="40"/>
      <c r="G218" s="5"/>
      <c r="H218" s="6"/>
      <c r="I218" s="6"/>
      <c r="J218" s="5"/>
      <c r="K218" s="5"/>
      <c r="L218" s="5"/>
      <c r="M218" s="5"/>
      <c r="N218" s="5"/>
      <c r="O218" s="5"/>
      <c r="P218" s="5"/>
    </row>
    <row r="219" spans="1:16" ht="15.75" customHeight="1" x14ac:dyDescent="0.25">
      <c r="A219" s="40"/>
      <c r="B219" s="12"/>
      <c r="C219" s="20"/>
      <c r="D219" s="20"/>
      <c r="E219" s="20"/>
      <c r="F219" s="40"/>
      <c r="G219" s="5"/>
      <c r="H219" s="6"/>
      <c r="I219" s="6"/>
      <c r="J219" s="5"/>
      <c r="K219" s="5"/>
      <c r="L219" s="5"/>
      <c r="M219" s="5"/>
      <c r="N219" s="5"/>
      <c r="O219" s="5"/>
      <c r="P219" s="5"/>
    </row>
    <row r="220" spans="1:16" ht="15.75" customHeight="1" x14ac:dyDescent="0.25">
      <c r="A220" s="40"/>
      <c r="B220" s="12"/>
      <c r="C220" s="20"/>
      <c r="D220" s="20"/>
      <c r="E220" s="20"/>
      <c r="F220" s="40"/>
      <c r="G220" s="5"/>
      <c r="H220" s="6"/>
      <c r="I220" s="6"/>
      <c r="J220" s="5"/>
      <c r="K220" s="5"/>
      <c r="L220" s="5"/>
      <c r="M220" s="5"/>
      <c r="N220" s="5"/>
      <c r="O220" s="5"/>
      <c r="P220" s="5"/>
    </row>
    <row r="221" spans="1:16" ht="15.75" customHeight="1" x14ac:dyDescent="0.25">
      <c r="A221" s="40"/>
      <c r="B221" s="12"/>
      <c r="C221" s="20"/>
      <c r="D221" s="20"/>
      <c r="E221" s="20"/>
      <c r="F221" s="40"/>
      <c r="G221" s="5"/>
      <c r="H221" s="6"/>
      <c r="I221" s="6"/>
      <c r="J221" s="5"/>
      <c r="K221" s="5"/>
      <c r="L221" s="5"/>
      <c r="M221" s="5"/>
      <c r="N221" s="5"/>
      <c r="O221" s="5"/>
      <c r="P221" s="5"/>
    </row>
    <row r="222" spans="1:16" ht="15.75" customHeight="1" x14ac:dyDescent="0.25">
      <c r="A222" s="40"/>
      <c r="B222" s="12"/>
      <c r="C222" s="20"/>
      <c r="D222" s="20"/>
      <c r="E222" s="20"/>
      <c r="F222" s="40"/>
      <c r="G222" s="5"/>
      <c r="H222" s="6"/>
      <c r="I222" s="6"/>
      <c r="J222" s="5"/>
      <c r="K222" s="5"/>
      <c r="L222" s="5"/>
      <c r="M222" s="5"/>
      <c r="N222" s="5"/>
      <c r="O222" s="5"/>
      <c r="P222" s="5"/>
    </row>
    <row r="223" spans="1:16" ht="15.75" customHeight="1" x14ac:dyDescent="0.25">
      <c r="A223" s="40"/>
      <c r="B223" s="12"/>
      <c r="C223" s="20"/>
      <c r="D223" s="20"/>
      <c r="E223" s="20"/>
      <c r="F223" s="40"/>
      <c r="G223" s="5"/>
      <c r="H223" s="6"/>
      <c r="I223" s="6"/>
      <c r="J223" s="5"/>
      <c r="K223" s="5"/>
      <c r="L223" s="5"/>
      <c r="M223" s="5"/>
      <c r="N223" s="5"/>
      <c r="O223" s="5"/>
      <c r="P223" s="5"/>
    </row>
    <row r="224" spans="1:16" ht="15.75" customHeight="1" x14ac:dyDescent="0.25">
      <c r="A224" s="40"/>
      <c r="B224" s="12"/>
      <c r="C224" s="20"/>
      <c r="D224" s="20"/>
      <c r="E224" s="20"/>
      <c r="F224" s="40"/>
      <c r="G224" s="5"/>
      <c r="H224" s="6"/>
      <c r="I224" s="6"/>
      <c r="J224" s="5"/>
      <c r="K224" s="5"/>
      <c r="L224" s="5"/>
      <c r="M224" s="5"/>
      <c r="N224" s="5"/>
      <c r="O224" s="5"/>
      <c r="P224" s="5"/>
    </row>
    <row r="225" spans="1:16" ht="15.75" customHeight="1" x14ac:dyDescent="0.25">
      <c r="A225" s="40"/>
      <c r="B225" s="12"/>
      <c r="C225" s="20"/>
      <c r="D225" s="20"/>
      <c r="E225" s="20"/>
      <c r="F225" s="40"/>
      <c r="G225" s="5"/>
      <c r="H225" s="6"/>
      <c r="I225" s="6"/>
      <c r="J225" s="5"/>
      <c r="K225" s="5"/>
      <c r="L225" s="5"/>
      <c r="M225" s="5"/>
      <c r="N225" s="5"/>
      <c r="O225" s="5"/>
      <c r="P225" s="5"/>
    </row>
    <row r="226" spans="1:16" ht="15.75" customHeight="1" x14ac:dyDescent="0.25">
      <c r="A226" s="40"/>
      <c r="B226" s="12"/>
      <c r="C226" s="20"/>
      <c r="D226" s="20"/>
      <c r="E226" s="20"/>
      <c r="F226" s="40"/>
      <c r="G226" s="5"/>
      <c r="H226" s="6"/>
      <c r="I226" s="6"/>
      <c r="J226" s="5"/>
      <c r="K226" s="5"/>
      <c r="L226" s="5"/>
      <c r="M226" s="5"/>
      <c r="N226" s="5"/>
      <c r="O226" s="5"/>
      <c r="P226" s="5"/>
    </row>
    <row r="227" spans="1:16" ht="15.75" customHeight="1" x14ac:dyDescent="0.25">
      <c r="A227" s="40"/>
      <c r="B227" s="12"/>
      <c r="C227" s="20"/>
      <c r="D227" s="20"/>
      <c r="E227" s="20"/>
      <c r="F227" s="40"/>
      <c r="G227" s="5"/>
      <c r="H227" s="6"/>
      <c r="I227" s="6"/>
      <c r="J227" s="5"/>
      <c r="K227" s="5"/>
      <c r="L227" s="5"/>
      <c r="M227" s="5"/>
      <c r="N227" s="5"/>
      <c r="O227" s="5"/>
      <c r="P227" s="5"/>
    </row>
    <row r="228" spans="1:16" ht="15.75" customHeight="1" x14ac:dyDescent="0.25">
      <c r="A228" s="40"/>
      <c r="B228" s="12"/>
      <c r="C228" s="20"/>
      <c r="D228" s="20"/>
      <c r="E228" s="20"/>
      <c r="F228" s="40"/>
      <c r="G228" s="5"/>
      <c r="H228" s="6"/>
      <c r="I228" s="6"/>
      <c r="J228" s="5"/>
      <c r="K228" s="5"/>
      <c r="L228" s="5"/>
      <c r="M228" s="5"/>
      <c r="N228" s="5"/>
      <c r="O228" s="5"/>
      <c r="P228" s="5"/>
    </row>
    <row r="229" spans="1:16" ht="15.75" customHeight="1" x14ac:dyDescent="0.25">
      <c r="A229" s="40"/>
      <c r="B229" s="12"/>
      <c r="C229" s="20"/>
      <c r="D229" s="20"/>
      <c r="E229" s="20"/>
      <c r="F229" s="40"/>
      <c r="G229" s="5"/>
      <c r="H229" s="6"/>
      <c r="I229" s="6"/>
      <c r="J229" s="5"/>
      <c r="K229" s="5"/>
      <c r="L229" s="5"/>
      <c r="M229" s="5"/>
      <c r="N229" s="5"/>
      <c r="O229" s="5"/>
      <c r="P229" s="5"/>
    </row>
    <row r="230" spans="1:16" ht="15.75" customHeight="1" x14ac:dyDescent="0.25">
      <c r="A230" s="40"/>
      <c r="B230" s="12"/>
      <c r="C230" s="20"/>
      <c r="D230" s="20"/>
      <c r="E230" s="20"/>
      <c r="F230" s="40"/>
      <c r="G230" s="5"/>
      <c r="H230" s="6"/>
      <c r="I230" s="6"/>
      <c r="J230" s="5"/>
      <c r="K230" s="5"/>
      <c r="L230" s="5"/>
      <c r="M230" s="5"/>
      <c r="N230" s="5"/>
      <c r="O230" s="5"/>
      <c r="P230" s="5"/>
    </row>
    <row r="231" spans="1:16" ht="15.75" customHeight="1" x14ac:dyDescent="0.25">
      <c r="A231" s="40"/>
      <c r="B231" s="12"/>
      <c r="C231" s="20"/>
      <c r="D231" s="20"/>
      <c r="E231" s="20"/>
      <c r="F231" s="40"/>
      <c r="G231" s="5"/>
      <c r="H231" s="6"/>
      <c r="I231" s="6"/>
      <c r="J231" s="5"/>
      <c r="K231" s="5"/>
      <c r="L231" s="5"/>
      <c r="M231" s="5"/>
      <c r="N231" s="5"/>
      <c r="O231" s="5"/>
      <c r="P231" s="5"/>
    </row>
    <row r="232" spans="1:16" ht="15.75" customHeight="1" x14ac:dyDescent="0.25">
      <c r="A232" s="40"/>
      <c r="B232" s="12"/>
      <c r="C232" s="20"/>
      <c r="D232" s="20"/>
      <c r="E232" s="20"/>
      <c r="F232" s="40"/>
      <c r="G232" s="5"/>
      <c r="H232" s="6"/>
      <c r="I232" s="6"/>
      <c r="J232" s="5"/>
      <c r="K232" s="5"/>
      <c r="L232" s="5"/>
      <c r="M232" s="5"/>
      <c r="N232" s="5"/>
      <c r="O232" s="5"/>
      <c r="P232" s="5"/>
    </row>
    <row r="233" spans="1:16" ht="15.75" customHeight="1" x14ac:dyDescent="0.25">
      <c r="A233" s="40"/>
      <c r="B233" s="12"/>
      <c r="C233" s="20"/>
      <c r="D233" s="20"/>
      <c r="E233" s="20"/>
      <c r="F233" s="40"/>
      <c r="G233" s="5"/>
      <c r="H233" s="6"/>
      <c r="I233" s="6"/>
      <c r="J233" s="5"/>
      <c r="K233" s="5"/>
      <c r="L233" s="5"/>
      <c r="M233" s="5"/>
      <c r="N233" s="5"/>
      <c r="O233" s="5"/>
      <c r="P233" s="5"/>
    </row>
    <row r="234" spans="1:16" ht="15.75" customHeight="1" x14ac:dyDescent="0.25">
      <c r="A234" s="40"/>
      <c r="B234" s="12"/>
      <c r="C234" s="20"/>
      <c r="D234" s="20"/>
      <c r="E234" s="20"/>
      <c r="F234" s="40"/>
      <c r="G234" s="5"/>
      <c r="H234" s="6"/>
      <c r="I234" s="6"/>
      <c r="J234" s="5"/>
      <c r="K234" s="5"/>
      <c r="L234" s="5"/>
      <c r="M234" s="5"/>
      <c r="N234" s="5"/>
      <c r="O234" s="5"/>
      <c r="P234" s="5"/>
    </row>
    <row r="235" spans="1:16" ht="15.75" customHeight="1" x14ac:dyDescent="0.25">
      <c r="A235" s="40"/>
      <c r="B235" s="12"/>
      <c r="C235" s="20"/>
      <c r="D235" s="20"/>
      <c r="E235" s="20"/>
      <c r="F235" s="40"/>
      <c r="G235" s="5"/>
      <c r="H235" s="6"/>
      <c r="I235" s="6"/>
      <c r="J235" s="5"/>
      <c r="K235" s="5"/>
      <c r="L235" s="5"/>
      <c r="M235" s="5"/>
      <c r="N235" s="5"/>
      <c r="O235" s="5"/>
      <c r="P235" s="5"/>
    </row>
    <row r="236" spans="1:16" ht="15.75" customHeight="1" x14ac:dyDescent="0.25">
      <c r="A236" s="40"/>
      <c r="B236" s="12"/>
      <c r="C236" s="20"/>
      <c r="D236" s="20"/>
      <c r="E236" s="20"/>
      <c r="F236" s="40"/>
      <c r="G236" s="5"/>
      <c r="H236" s="6"/>
      <c r="I236" s="6"/>
      <c r="J236" s="5"/>
      <c r="K236" s="5"/>
      <c r="L236" s="5"/>
      <c r="M236" s="5"/>
      <c r="N236" s="5"/>
      <c r="O236" s="5"/>
      <c r="P236" s="5"/>
    </row>
    <row r="237" spans="1:16" ht="15.75" customHeight="1" x14ac:dyDescent="0.25">
      <c r="A237" s="40"/>
      <c r="B237" s="12"/>
      <c r="C237" s="20"/>
      <c r="D237" s="20"/>
      <c r="E237" s="20"/>
      <c r="F237" s="40"/>
      <c r="G237" s="5"/>
      <c r="H237" s="6"/>
      <c r="I237" s="6"/>
      <c r="J237" s="5"/>
      <c r="K237" s="5"/>
      <c r="L237" s="5"/>
      <c r="M237" s="5"/>
      <c r="N237" s="5"/>
      <c r="O237" s="5"/>
      <c r="P237" s="5"/>
    </row>
    <row r="238" spans="1:16" ht="15.75" customHeight="1" x14ac:dyDescent="0.25">
      <c r="A238" s="40"/>
      <c r="B238" s="12"/>
      <c r="C238" s="20"/>
      <c r="D238" s="20"/>
      <c r="E238" s="20"/>
      <c r="F238" s="40"/>
      <c r="G238" s="5"/>
      <c r="H238" s="6"/>
      <c r="I238" s="6"/>
      <c r="J238" s="5"/>
      <c r="K238" s="5"/>
      <c r="L238" s="5"/>
      <c r="M238" s="5"/>
      <c r="N238" s="5"/>
      <c r="O238" s="5"/>
      <c r="P238" s="5"/>
    </row>
    <row r="239" spans="1:16" ht="15.75" customHeight="1" x14ac:dyDescent="0.25">
      <c r="A239" s="40"/>
      <c r="B239" s="12"/>
      <c r="C239" s="20"/>
      <c r="D239" s="20"/>
      <c r="E239" s="20"/>
      <c r="F239" s="40"/>
      <c r="G239" s="5"/>
      <c r="H239" s="6"/>
      <c r="I239" s="6"/>
      <c r="J239" s="5"/>
      <c r="K239" s="5"/>
      <c r="L239" s="5"/>
      <c r="M239" s="5"/>
      <c r="N239" s="5"/>
      <c r="O239" s="5"/>
      <c r="P239" s="5"/>
    </row>
    <row r="240" spans="1:16" ht="15.75" customHeight="1" x14ac:dyDescent="0.25">
      <c r="A240" s="40"/>
      <c r="B240" s="12"/>
      <c r="C240" s="20"/>
      <c r="D240" s="20"/>
      <c r="E240" s="20"/>
      <c r="F240" s="40"/>
      <c r="G240" s="5"/>
      <c r="H240" s="6"/>
      <c r="I240" s="6"/>
      <c r="J240" s="5"/>
      <c r="K240" s="5"/>
      <c r="L240" s="5"/>
      <c r="M240" s="5"/>
      <c r="N240" s="5"/>
      <c r="O240" s="5"/>
      <c r="P240" s="5"/>
    </row>
    <row r="241" spans="1:16" ht="15.75" customHeight="1" x14ac:dyDescent="0.25">
      <c r="A241" s="40"/>
      <c r="B241" s="12"/>
      <c r="C241" s="20"/>
      <c r="D241" s="20"/>
      <c r="E241" s="20"/>
      <c r="F241" s="40"/>
      <c r="G241" s="5"/>
      <c r="H241" s="6"/>
      <c r="I241" s="6"/>
      <c r="J241" s="5"/>
      <c r="K241" s="5"/>
      <c r="L241" s="5"/>
      <c r="M241" s="5"/>
      <c r="N241" s="5"/>
      <c r="O241" s="5"/>
      <c r="P241" s="5"/>
    </row>
    <row r="242" spans="1:16" ht="15.75" customHeight="1" x14ac:dyDescent="0.25">
      <c r="A242" s="40"/>
      <c r="B242" s="12"/>
      <c r="C242" s="20"/>
      <c r="D242" s="20"/>
      <c r="E242" s="20"/>
      <c r="F242" s="40"/>
      <c r="G242" s="5"/>
      <c r="H242" s="6"/>
      <c r="I242" s="6"/>
      <c r="J242" s="5"/>
      <c r="K242" s="5"/>
      <c r="L242" s="5"/>
      <c r="M242" s="5"/>
      <c r="N242" s="5"/>
      <c r="O242" s="5"/>
      <c r="P242" s="5"/>
    </row>
    <row r="243" spans="1:16" ht="15.75" customHeight="1" x14ac:dyDescent="0.25">
      <c r="A243" s="40"/>
      <c r="B243" s="12"/>
      <c r="C243" s="20"/>
      <c r="D243" s="20"/>
      <c r="E243" s="20"/>
      <c r="F243" s="40"/>
      <c r="G243" s="5"/>
      <c r="H243" s="6"/>
      <c r="I243" s="6"/>
      <c r="J243" s="5"/>
      <c r="K243" s="5"/>
      <c r="L243" s="5"/>
      <c r="M243" s="5"/>
      <c r="N243" s="5"/>
      <c r="O243" s="5"/>
      <c r="P243" s="5"/>
    </row>
    <row r="244" spans="1:16" ht="15.75" customHeight="1" x14ac:dyDescent="0.25">
      <c r="A244" s="40"/>
      <c r="B244" s="12"/>
      <c r="C244" s="20"/>
      <c r="D244" s="20"/>
      <c r="E244" s="20"/>
      <c r="F244" s="40"/>
      <c r="G244" s="5"/>
      <c r="H244" s="6"/>
      <c r="I244" s="6"/>
      <c r="J244" s="5"/>
      <c r="K244" s="5"/>
      <c r="L244" s="5"/>
      <c r="M244" s="5"/>
      <c r="N244" s="5"/>
      <c r="O244" s="5"/>
      <c r="P244" s="5"/>
    </row>
    <row r="245" spans="1:16" ht="15.75" customHeight="1" x14ac:dyDescent="0.25">
      <c r="A245" s="40"/>
      <c r="B245" s="12"/>
      <c r="C245" s="20"/>
      <c r="D245" s="20"/>
      <c r="E245" s="20"/>
      <c r="F245" s="40"/>
      <c r="G245" s="5"/>
      <c r="H245" s="6"/>
      <c r="I245" s="6"/>
      <c r="J245" s="5"/>
      <c r="K245" s="5"/>
      <c r="L245" s="5"/>
      <c r="M245" s="5"/>
      <c r="N245" s="5"/>
      <c r="O245" s="5"/>
      <c r="P245" s="5"/>
    </row>
    <row r="246" spans="1:16" ht="15.75" customHeight="1" x14ac:dyDescent="0.25"/>
    <row r="247" spans="1:16" ht="15.75" customHeight="1" x14ac:dyDescent="0.25"/>
    <row r="248" spans="1:16" ht="15.75" customHeight="1" x14ac:dyDescent="0.25"/>
    <row r="249" spans="1:16" ht="15.75" customHeight="1" x14ac:dyDescent="0.25"/>
    <row r="250" spans="1:16" ht="15.75" customHeight="1" x14ac:dyDescent="0.25"/>
    <row r="251" spans="1:16" ht="15.75" customHeight="1" x14ac:dyDescent="0.25"/>
    <row r="252" spans="1:16" ht="15.75" customHeight="1" x14ac:dyDescent="0.25"/>
    <row r="253" spans="1:16" ht="15.75" customHeight="1" x14ac:dyDescent="0.25"/>
    <row r="254" spans="1:16" ht="15.75" customHeight="1" x14ac:dyDescent="0.25"/>
    <row r="255" spans="1:16" ht="15.75" customHeight="1" x14ac:dyDescent="0.25"/>
    <row r="256" spans="1:1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I1"/>
  </mergeCells>
  <pageMargins left="0.2" right="0.2" top="0.25" bottom="0.2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1"/>
  <sheetViews>
    <sheetView workbookViewId="0">
      <selection activeCell="C11" sqref="C11"/>
    </sheetView>
  </sheetViews>
  <sheetFormatPr defaultColWidth="14.42578125" defaultRowHeight="15" customHeight="1" x14ac:dyDescent="0.25"/>
  <cols>
    <col min="1" max="1" width="23.28515625" customWidth="1"/>
    <col min="2" max="2" width="19.5703125" customWidth="1"/>
    <col min="3" max="3" width="14.140625" customWidth="1"/>
    <col min="4" max="4" width="14.5703125" customWidth="1"/>
    <col min="5" max="6" width="14.140625" customWidth="1"/>
    <col min="7" max="7" width="15.7109375" customWidth="1"/>
    <col min="8" max="8" width="14.85546875" customWidth="1"/>
    <col min="9" max="9" width="17.85546875" customWidth="1"/>
    <col min="10" max="10" width="13.42578125" customWidth="1"/>
    <col min="11" max="26" width="8.7109375" customWidth="1"/>
  </cols>
  <sheetData>
    <row r="1" spans="1:26" x14ac:dyDescent="0.25">
      <c r="A1" s="83" t="s">
        <v>482</v>
      </c>
      <c r="B1" s="84"/>
      <c r="C1" s="84"/>
      <c r="D1" s="84"/>
      <c r="E1" s="84"/>
      <c r="F1" s="84"/>
      <c r="G1" s="84"/>
      <c r="H1" s="84"/>
      <c r="I1" s="84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0" x14ac:dyDescent="0.25">
      <c r="A2" s="13" t="s">
        <v>16</v>
      </c>
      <c r="B2" s="14" t="s">
        <v>17</v>
      </c>
      <c r="C2" s="15" t="s">
        <v>483</v>
      </c>
      <c r="D2" s="15" t="s">
        <v>484</v>
      </c>
      <c r="E2" s="15" t="s">
        <v>485</v>
      </c>
      <c r="F2" s="15" t="s">
        <v>486</v>
      </c>
      <c r="G2" s="16" t="s">
        <v>22</v>
      </c>
      <c r="H2" s="63" t="s">
        <v>23</v>
      </c>
      <c r="I2" s="16" t="s">
        <v>24</v>
      </c>
      <c r="J2" s="1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48" t="s">
        <v>487</v>
      </c>
      <c r="B3" s="49" t="s">
        <v>488</v>
      </c>
      <c r="C3" s="41">
        <v>469011.29</v>
      </c>
      <c r="D3" s="42">
        <v>718485.86</v>
      </c>
      <c r="E3" s="41">
        <v>533451.03</v>
      </c>
      <c r="F3" s="23">
        <v>452238.26</v>
      </c>
      <c r="G3" s="23">
        <v>367107.94</v>
      </c>
      <c r="H3" s="6">
        <v>521000</v>
      </c>
      <c r="I3" s="43">
        <v>520000</v>
      </c>
      <c r="J3" s="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48" t="s">
        <v>489</v>
      </c>
      <c r="B4" s="49" t="s">
        <v>490</v>
      </c>
      <c r="C4" s="41">
        <v>12560.36</v>
      </c>
      <c r="D4" s="42">
        <v>14306.236999999999</v>
      </c>
      <c r="E4" s="41">
        <v>12129.6</v>
      </c>
      <c r="F4" s="23">
        <v>11494.32</v>
      </c>
      <c r="G4" s="23">
        <v>8451.85</v>
      </c>
      <c r="H4" s="6">
        <v>13500</v>
      </c>
      <c r="I4" s="43">
        <v>13500</v>
      </c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48" t="s">
        <v>491</v>
      </c>
      <c r="B5" s="49" t="s">
        <v>492</v>
      </c>
      <c r="C5" s="41">
        <v>474057.54</v>
      </c>
      <c r="D5" s="42">
        <v>226291.78</v>
      </c>
      <c r="E5" s="41">
        <v>206734.31</v>
      </c>
      <c r="F5" s="23">
        <v>323346.37</v>
      </c>
      <c r="G5" s="23">
        <v>157025.26</v>
      </c>
      <c r="H5" s="6">
        <v>350000</v>
      </c>
      <c r="I5" s="43">
        <v>325000</v>
      </c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48" t="s">
        <v>493</v>
      </c>
      <c r="B6" s="49" t="s">
        <v>494</v>
      </c>
      <c r="C6" s="41">
        <v>25068.080000000002</v>
      </c>
      <c r="D6" s="42">
        <v>28294.58</v>
      </c>
      <c r="E6" s="41">
        <v>24380.2</v>
      </c>
      <c r="F6" s="23">
        <v>42347.58</v>
      </c>
      <c r="G6" s="23">
        <v>17368.199000000001</v>
      </c>
      <c r="H6" s="6">
        <v>18000</v>
      </c>
      <c r="I6" s="43">
        <v>22000</v>
      </c>
      <c r="J6" s="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48" t="s">
        <v>495</v>
      </c>
      <c r="B7" s="49" t="s">
        <v>496</v>
      </c>
      <c r="C7" s="41">
        <v>7447.94</v>
      </c>
      <c r="D7" s="42">
        <v>21494.9</v>
      </c>
      <c r="E7" s="41">
        <v>12334.46</v>
      </c>
      <c r="F7" s="23">
        <v>171.13</v>
      </c>
      <c r="G7" s="23">
        <v>62.15</v>
      </c>
      <c r="H7" s="6">
        <v>2500</v>
      </c>
      <c r="I7" s="43">
        <v>100</v>
      </c>
      <c r="J7" s="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48" t="s">
        <v>497</v>
      </c>
      <c r="B8" s="49" t="s">
        <v>498</v>
      </c>
      <c r="C8" s="41">
        <v>4092.48</v>
      </c>
      <c r="D8" s="42">
        <v>3432.39</v>
      </c>
      <c r="E8" s="41">
        <v>5063.83</v>
      </c>
      <c r="F8" s="23">
        <v>34539.03</v>
      </c>
      <c r="G8" s="23">
        <v>3538.88</v>
      </c>
      <c r="H8" s="6">
        <v>3600</v>
      </c>
      <c r="I8" s="43">
        <v>4500</v>
      </c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48" t="s">
        <v>499</v>
      </c>
      <c r="B9" s="49" t="s">
        <v>500</v>
      </c>
      <c r="C9" s="20">
        <v>0</v>
      </c>
      <c r="D9" s="42">
        <v>187</v>
      </c>
      <c r="E9" s="41">
        <v>0</v>
      </c>
      <c r="F9" s="23">
        <v>9080</v>
      </c>
      <c r="G9" s="23">
        <v>0</v>
      </c>
      <c r="H9" s="6">
        <v>0</v>
      </c>
      <c r="I9" s="43">
        <v>0</v>
      </c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48" t="s">
        <v>501</v>
      </c>
      <c r="B10" s="49" t="s">
        <v>502</v>
      </c>
      <c r="C10" s="41">
        <v>86700</v>
      </c>
      <c r="D10" s="42">
        <v>112000</v>
      </c>
      <c r="E10" s="41">
        <v>220400</v>
      </c>
      <c r="F10" s="23">
        <v>212960</v>
      </c>
      <c r="G10" s="23">
        <v>128760</v>
      </c>
      <c r="H10" s="6">
        <v>175000</v>
      </c>
      <c r="I10" s="43">
        <v>210000</v>
      </c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40" t="s">
        <v>503</v>
      </c>
      <c r="B11" s="12" t="s">
        <v>624</v>
      </c>
      <c r="C11" s="20"/>
      <c r="D11" s="20"/>
      <c r="E11" s="20"/>
      <c r="F11" s="20"/>
      <c r="G11" s="25"/>
      <c r="H11" s="6"/>
      <c r="I11" s="43">
        <v>500</v>
      </c>
      <c r="J11" s="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40"/>
      <c r="B12" s="12"/>
      <c r="C12" s="20">
        <f t="shared" ref="C12:H12" si="0">SUM(C3:C10)</f>
        <v>1078937.69</v>
      </c>
      <c r="D12" s="20">
        <f t="shared" si="0"/>
        <v>1124492.747</v>
      </c>
      <c r="E12" s="20">
        <f t="shared" si="0"/>
        <v>1014493.4299999998</v>
      </c>
      <c r="F12" s="20">
        <f t="shared" si="0"/>
        <v>1086176.69</v>
      </c>
      <c r="G12" s="25">
        <f t="shared" si="0"/>
        <v>682314.2790000001</v>
      </c>
      <c r="H12" s="6">
        <f t="shared" si="0"/>
        <v>1083600</v>
      </c>
      <c r="I12" s="43">
        <f>SUM(I3:I11)</f>
        <v>1095600</v>
      </c>
      <c r="J12" s="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40"/>
      <c r="B13" s="12"/>
      <c r="C13" s="20"/>
      <c r="D13" s="20"/>
      <c r="E13" s="20"/>
      <c r="F13" s="52"/>
      <c r="G13" s="6"/>
      <c r="H13" s="6"/>
      <c r="I13" s="6"/>
      <c r="J13" s="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40"/>
      <c r="B14" s="12"/>
      <c r="C14" s="20"/>
      <c r="D14" s="20"/>
      <c r="E14" s="20"/>
      <c r="F14" s="52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40"/>
      <c r="B15" s="12"/>
      <c r="C15" s="20"/>
      <c r="D15" s="20"/>
      <c r="E15" s="20"/>
      <c r="F15" s="52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40"/>
      <c r="B16" s="12"/>
      <c r="C16" s="20"/>
      <c r="D16" s="20"/>
      <c r="E16" s="20"/>
      <c r="F16" s="52"/>
      <c r="G16" s="6"/>
      <c r="H16" s="6"/>
      <c r="I16" s="6"/>
      <c r="J16" s="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40"/>
      <c r="B17" s="12"/>
      <c r="C17" s="20"/>
      <c r="D17" s="20"/>
      <c r="E17" s="20"/>
      <c r="F17" s="52"/>
      <c r="G17" s="6"/>
      <c r="H17" s="6"/>
      <c r="I17" s="6"/>
      <c r="J17" s="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40"/>
      <c r="B18" s="12"/>
      <c r="C18" s="20"/>
      <c r="D18" s="20"/>
      <c r="E18" s="20"/>
      <c r="F18" s="52"/>
      <c r="G18" s="6"/>
      <c r="H18" s="6"/>
      <c r="I18" s="6"/>
      <c r="J18" s="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40"/>
      <c r="B19" s="12"/>
      <c r="C19" s="20"/>
      <c r="D19" s="20"/>
      <c r="E19" s="20"/>
      <c r="F19" s="52"/>
      <c r="G19" s="6"/>
      <c r="H19" s="6"/>
      <c r="I19" s="6"/>
      <c r="J19" s="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40"/>
      <c r="B20" s="12"/>
      <c r="C20" s="20"/>
      <c r="D20" s="20"/>
      <c r="E20" s="20"/>
      <c r="F20" s="52"/>
      <c r="G20" s="6"/>
      <c r="H20" s="6"/>
      <c r="I20" s="6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40"/>
      <c r="B21" s="12"/>
      <c r="C21" s="20"/>
      <c r="D21" s="20"/>
      <c r="E21" s="20"/>
      <c r="F21" s="52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40"/>
      <c r="B22" s="12"/>
      <c r="C22" s="20"/>
      <c r="D22" s="20"/>
      <c r="E22" s="20"/>
      <c r="F22" s="52"/>
      <c r="G22" s="6"/>
      <c r="H22" s="6"/>
      <c r="I22" s="6"/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40"/>
      <c r="B23" s="12"/>
      <c r="C23" s="20"/>
      <c r="D23" s="20"/>
      <c r="E23" s="20"/>
      <c r="F23" s="52"/>
      <c r="G23" s="6"/>
      <c r="H23" s="6"/>
      <c r="I23" s="6"/>
      <c r="J23" s="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40"/>
      <c r="B24" s="12"/>
      <c r="C24" s="20"/>
      <c r="D24" s="20"/>
      <c r="E24" s="20"/>
      <c r="F24" s="52"/>
      <c r="G24" s="6"/>
      <c r="H24" s="6"/>
      <c r="I24" s="6"/>
      <c r="J24" s="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40"/>
      <c r="B25" s="12"/>
      <c r="C25" s="20"/>
      <c r="D25" s="20"/>
      <c r="E25" s="20"/>
      <c r="F25" s="52"/>
      <c r="G25" s="6"/>
      <c r="H25" s="6"/>
      <c r="I25" s="6"/>
      <c r="J25" s="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40"/>
      <c r="B26" s="12"/>
      <c r="C26" s="20"/>
      <c r="D26" s="20"/>
      <c r="E26" s="20"/>
      <c r="F26" s="52"/>
      <c r="G26" s="6"/>
      <c r="H26" s="6"/>
      <c r="I26" s="6"/>
      <c r="J26" s="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40"/>
      <c r="B27" s="12"/>
      <c r="C27" s="20"/>
      <c r="D27" s="20"/>
      <c r="E27" s="20"/>
      <c r="F27" s="52"/>
      <c r="G27" s="6"/>
      <c r="H27" s="6"/>
      <c r="I27" s="6"/>
      <c r="J27" s="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40"/>
      <c r="B28" s="12"/>
      <c r="C28" s="20"/>
      <c r="D28" s="20"/>
      <c r="E28" s="20"/>
      <c r="F28" s="52"/>
      <c r="G28" s="6"/>
      <c r="H28" s="6"/>
      <c r="I28" s="6"/>
      <c r="J28" s="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40"/>
      <c r="B29" s="12"/>
      <c r="C29" s="20"/>
      <c r="D29" s="20"/>
      <c r="E29" s="20"/>
      <c r="F29" s="52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40"/>
      <c r="B30" s="12"/>
      <c r="C30" s="20"/>
      <c r="D30" s="20"/>
      <c r="E30" s="20"/>
      <c r="F30" s="52"/>
      <c r="G30" s="6"/>
      <c r="H30" s="6"/>
      <c r="I30" s="6"/>
      <c r="J30" s="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40"/>
      <c r="B31" s="12"/>
      <c r="C31" s="20"/>
      <c r="D31" s="20"/>
      <c r="E31" s="20"/>
      <c r="F31" s="52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40"/>
      <c r="B32" s="12"/>
      <c r="C32" s="20"/>
      <c r="D32" s="20"/>
      <c r="E32" s="20"/>
      <c r="F32" s="52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40"/>
      <c r="B33" s="12"/>
      <c r="C33" s="20"/>
      <c r="D33" s="20"/>
      <c r="E33" s="20"/>
      <c r="F33" s="52"/>
      <c r="G33" s="6"/>
      <c r="H33" s="6"/>
      <c r="I33" s="6"/>
      <c r="J33" s="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40"/>
      <c r="B34" s="12"/>
      <c r="C34" s="20"/>
      <c r="D34" s="20"/>
      <c r="E34" s="20"/>
      <c r="F34" s="52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40"/>
      <c r="B35" s="12"/>
      <c r="C35" s="20"/>
      <c r="D35" s="20"/>
      <c r="E35" s="20"/>
      <c r="F35" s="52"/>
      <c r="G35" s="6"/>
      <c r="H35" s="6"/>
      <c r="I35" s="6"/>
      <c r="J35" s="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40"/>
      <c r="B36" s="12"/>
      <c r="C36" s="20"/>
      <c r="D36" s="20"/>
      <c r="E36" s="20"/>
      <c r="F36" s="52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40"/>
      <c r="B37" s="12"/>
      <c r="C37" s="20"/>
      <c r="D37" s="20"/>
      <c r="E37" s="20"/>
      <c r="F37" s="52"/>
      <c r="G37" s="6"/>
      <c r="H37" s="6"/>
      <c r="I37" s="6"/>
      <c r="J37" s="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40"/>
      <c r="B38" s="12"/>
      <c r="C38" s="20"/>
      <c r="D38" s="20"/>
      <c r="E38" s="20"/>
      <c r="F38" s="52"/>
      <c r="G38" s="6"/>
      <c r="H38" s="6"/>
      <c r="I38" s="6"/>
      <c r="J38" s="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40"/>
      <c r="B39" s="12"/>
      <c r="C39" s="20"/>
      <c r="D39" s="20"/>
      <c r="E39" s="20"/>
      <c r="F39" s="52"/>
      <c r="G39" s="6"/>
      <c r="H39" s="6"/>
      <c r="I39" s="6"/>
      <c r="J39" s="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40"/>
      <c r="B40" s="12"/>
      <c r="C40" s="20"/>
      <c r="D40" s="20"/>
      <c r="E40" s="20"/>
      <c r="F40" s="52"/>
      <c r="G40" s="6"/>
      <c r="H40" s="6"/>
      <c r="I40" s="6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40"/>
      <c r="B41" s="12"/>
      <c r="C41" s="20"/>
      <c r="D41" s="20"/>
      <c r="E41" s="20"/>
      <c r="F41" s="52"/>
      <c r="G41" s="6"/>
      <c r="H41" s="6"/>
      <c r="I41" s="6"/>
      <c r="J41" s="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40"/>
      <c r="B42" s="12"/>
      <c r="C42" s="20"/>
      <c r="D42" s="20"/>
      <c r="E42" s="20"/>
      <c r="F42" s="52"/>
      <c r="G42" s="6"/>
      <c r="H42" s="6"/>
      <c r="I42" s="6"/>
      <c r="J42" s="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40"/>
      <c r="B43" s="12"/>
      <c r="C43" s="20"/>
      <c r="D43" s="20"/>
      <c r="E43" s="20"/>
      <c r="F43" s="52"/>
      <c r="G43" s="6"/>
      <c r="H43" s="6"/>
      <c r="I43" s="6"/>
      <c r="J43" s="6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40"/>
      <c r="B44" s="12"/>
      <c r="C44" s="20"/>
      <c r="D44" s="20"/>
      <c r="E44" s="20"/>
      <c r="F44" s="52"/>
      <c r="G44" s="6"/>
      <c r="H44" s="6"/>
      <c r="I44" s="6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40"/>
      <c r="B45" s="12"/>
      <c r="C45" s="20"/>
      <c r="D45" s="20"/>
      <c r="E45" s="20"/>
      <c r="F45" s="52"/>
      <c r="G45" s="6"/>
      <c r="H45" s="6"/>
      <c r="I45" s="6"/>
      <c r="J45" s="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40"/>
      <c r="B46" s="12"/>
      <c r="C46" s="20"/>
      <c r="D46" s="20"/>
      <c r="E46" s="20"/>
      <c r="F46" s="52"/>
      <c r="G46" s="6"/>
      <c r="H46" s="6"/>
      <c r="I46" s="6"/>
      <c r="J46" s="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40"/>
      <c r="B47" s="12"/>
      <c r="C47" s="20"/>
      <c r="D47" s="20"/>
      <c r="E47" s="20"/>
      <c r="F47" s="52"/>
      <c r="G47" s="6"/>
      <c r="H47" s="6"/>
      <c r="I47" s="6"/>
      <c r="J47" s="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40"/>
      <c r="B48" s="12"/>
      <c r="C48" s="20"/>
      <c r="D48" s="20"/>
      <c r="E48" s="20"/>
      <c r="F48" s="52"/>
      <c r="G48" s="6"/>
      <c r="H48" s="6"/>
      <c r="I48" s="6"/>
      <c r="J48" s="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40"/>
      <c r="B49" s="12"/>
      <c r="C49" s="20"/>
      <c r="D49" s="20"/>
      <c r="E49" s="20"/>
      <c r="F49" s="52"/>
      <c r="G49" s="6"/>
      <c r="H49" s="6"/>
      <c r="I49" s="6"/>
      <c r="J49" s="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40"/>
      <c r="B50" s="12"/>
      <c r="C50" s="20"/>
      <c r="D50" s="20"/>
      <c r="E50" s="20"/>
      <c r="F50" s="52"/>
      <c r="G50" s="6"/>
      <c r="H50" s="6"/>
      <c r="I50" s="6"/>
      <c r="J50" s="6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40"/>
      <c r="B51" s="12"/>
      <c r="C51" s="20"/>
      <c r="D51" s="20"/>
      <c r="E51" s="20"/>
      <c r="F51" s="52"/>
      <c r="G51" s="6"/>
      <c r="H51" s="6"/>
      <c r="I51" s="6"/>
      <c r="J51" s="6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40"/>
      <c r="B52" s="12"/>
      <c r="C52" s="20"/>
      <c r="D52" s="20"/>
      <c r="E52" s="20"/>
      <c r="F52" s="52"/>
      <c r="G52" s="6"/>
      <c r="H52" s="6"/>
      <c r="I52" s="6"/>
      <c r="J52" s="6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40"/>
      <c r="B53" s="12"/>
      <c r="C53" s="20"/>
      <c r="D53" s="20"/>
      <c r="E53" s="20"/>
      <c r="F53" s="52"/>
      <c r="G53" s="6"/>
      <c r="H53" s="6"/>
      <c r="I53" s="6"/>
      <c r="J53" s="6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40"/>
      <c r="B54" s="12"/>
      <c r="C54" s="20"/>
      <c r="D54" s="20"/>
      <c r="E54" s="20"/>
      <c r="F54" s="52"/>
      <c r="G54" s="6"/>
      <c r="H54" s="6"/>
      <c r="I54" s="6"/>
      <c r="J54" s="6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40"/>
      <c r="B55" s="12"/>
      <c r="C55" s="20"/>
      <c r="D55" s="20"/>
      <c r="E55" s="20"/>
      <c r="F55" s="52"/>
      <c r="G55" s="6"/>
      <c r="H55" s="6"/>
      <c r="I55" s="6"/>
      <c r="J55" s="6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40"/>
      <c r="B56" s="12"/>
      <c r="C56" s="20"/>
      <c r="D56" s="20"/>
      <c r="E56" s="20"/>
      <c r="F56" s="52"/>
      <c r="G56" s="6"/>
      <c r="H56" s="6"/>
      <c r="I56" s="6"/>
      <c r="J56" s="6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40"/>
      <c r="B57" s="12"/>
      <c r="C57" s="20"/>
      <c r="D57" s="20"/>
      <c r="E57" s="20"/>
      <c r="F57" s="52"/>
      <c r="G57" s="6"/>
      <c r="H57" s="6"/>
      <c r="I57" s="6"/>
      <c r="J57" s="6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40"/>
      <c r="B58" s="12"/>
      <c r="C58" s="20"/>
      <c r="D58" s="20"/>
      <c r="E58" s="20"/>
      <c r="F58" s="52"/>
      <c r="G58" s="6"/>
      <c r="H58" s="6"/>
      <c r="I58" s="6"/>
      <c r="J58" s="6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40"/>
      <c r="B59" s="12"/>
      <c r="C59" s="20"/>
      <c r="D59" s="20"/>
      <c r="E59" s="20"/>
      <c r="F59" s="52"/>
      <c r="G59" s="6"/>
      <c r="H59" s="6"/>
      <c r="I59" s="6"/>
      <c r="J59" s="6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40"/>
      <c r="B60" s="12"/>
      <c r="C60" s="20"/>
      <c r="D60" s="20"/>
      <c r="E60" s="20"/>
      <c r="F60" s="52"/>
      <c r="G60" s="6"/>
      <c r="H60" s="6"/>
      <c r="I60" s="6"/>
      <c r="J60" s="6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40"/>
      <c r="B61" s="12"/>
      <c r="C61" s="20"/>
      <c r="D61" s="20"/>
      <c r="E61" s="20"/>
      <c r="F61" s="52"/>
      <c r="G61" s="6"/>
      <c r="H61" s="6"/>
      <c r="I61" s="6"/>
      <c r="J61" s="6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40"/>
      <c r="B62" s="12"/>
      <c r="C62" s="20"/>
      <c r="D62" s="20"/>
      <c r="E62" s="20"/>
      <c r="F62" s="52"/>
      <c r="G62" s="6"/>
      <c r="H62" s="6"/>
      <c r="I62" s="6"/>
      <c r="J62" s="6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40"/>
      <c r="B63" s="12"/>
      <c r="C63" s="20"/>
      <c r="D63" s="20"/>
      <c r="E63" s="20"/>
      <c r="F63" s="52"/>
      <c r="G63" s="6"/>
      <c r="H63" s="6"/>
      <c r="I63" s="6"/>
      <c r="J63" s="6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40"/>
      <c r="B64" s="12"/>
      <c r="C64" s="20"/>
      <c r="D64" s="20"/>
      <c r="E64" s="20"/>
      <c r="F64" s="52"/>
      <c r="G64" s="6"/>
      <c r="H64" s="6"/>
      <c r="I64" s="6"/>
      <c r="J64" s="6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40"/>
      <c r="B65" s="12"/>
      <c r="C65" s="20"/>
      <c r="D65" s="20"/>
      <c r="E65" s="20"/>
      <c r="F65" s="52"/>
      <c r="G65" s="6"/>
      <c r="H65" s="6"/>
      <c r="I65" s="6"/>
      <c r="J65" s="6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40"/>
      <c r="B66" s="12"/>
      <c r="C66" s="20"/>
      <c r="D66" s="20"/>
      <c r="E66" s="20"/>
      <c r="F66" s="52"/>
      <c r="G66" s="6"/>
      <c r="H66" s="6"/>
      <c r="I66" s="6"/>
      <c r="J66" s="6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40"/>
      <c r="B67" s="12"/>
      <c r="C67" s="20"/>
      <c r="D67" s="20"/>
      <c r="E67" s="20"/>
      <c r="F67" s="52"/>
      <c r="G67" s="6"/>
      <c r="H67" s="6"/>
      <c r="I67" s="6"/>
      <c r="J67" s="6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40"/>
      <c r="B68" s="12"/>
      <c r="C68" s="20"/>
      <c r="D68" s="20"/>
      <c r="E68" s="20"/>
      <c r="F68" s="52"/>
      <c r="G68" s="6"/>
      <c r="H68" s="6"/>
      <c r="I68" s="6"/>
      <c r="J68" s="6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40"/>
      <c r="B69" s="12"/>
      <c r="C69" s="20"/>
      <c r="D69" s="20"/>
      <c r="E69" s="20"/>
      <c r="F69" s="52"/>
      <c r="G69" s="6"/>
      <c r="H69" s="6"/>
      <c r="I69" s="6"/>
      <c r="J69" s="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40"/>
      <c r="B70" s="12"/>
      <c r="C70" s="20"/>
      <c r="D70" s="20"/>
      <c r="E70" s="20"/>
      <c r="F70" s="52"/>
      <c r="G70" s="6"/>
      <c r="H70" s="6"/>
      <c r="I70" s="6"/>
      <c r="J70" s="6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40"/>
      <c r="B71" s="12"/>
      <c r="C71" s="20"/>
      <c r="D71" s="20"/>
      <c r="E71" s="20"/>
      <c r="F71" s="52"/>
      <c r="G71" s="6"/>
      <c r="H71" s="6"/>
      <c r="I71" s="6"/>
      <c r="J71" s="6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40"/>
      <c r="B72" s="12"/>
      <c r="C72" s="20"/>
      <c r="D72" s="20"/>
      <c r="E72" s="20"/>
      <c r="F72" s="52"/>
      <c r="G72" s="6"/>
      <c r="H72" s="6"/>
      <c r="I72" s="6"/>
      <c r="J72" s="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40"/>
      <c r="B73" s="12"/>
      <c r="C73" s="20"/>
      <c r="D73" s="20"/>
      <c r="E73" s="20"/>
      <c r="F73" s="52"/>
      <c r="G73" s="6"/>
      <c r="H73" s="6"/>
      <c r="I73" s="6"/>
      <c r="J73" s="6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40"/>
      <c r="B74" s="12"/>
      <c r="C74" s="20"/>
      <c r="D74" s="20"/>
      <c r="E74" s="20"/>
      <c r="F74" s="52"/>
      <c r="G74" s="6"/>
      <c r="H74" s="6"/>
      <c r="I74" s="6"/>
      <c r="J74" s="6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40"/>
      <c r="B75" s="12"/>
      <c r="C75" s="20"/>
      <c r="D75" s="20"/>
      <c r="E75" s="20"/>
      <c r="F75" s="52"/>
      <c r="G75" s="6"/>
      <c r="H75" s="6"/>
      <c r="I75" s="6"/>
      <c r="J75" s="6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40"/>
      <c r="B76" s="12"/>
      <c r="C76" s="20"/>
      <c r="D76" s="20"/>
      <c r="E76" s="20"/>
      <c r="F76" s="52"/>
      <c r="G76" s="6"/>
      <c r="H76" s="6"/>
      <c r="I76" s="6"/>
      <c r="J76" s="6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40"/>
      <c r="B77" s="12"/>
      <c r="C77" s="20"/>
      <c r="D77" s="20"/>
      <c r="E77" s="20"/>
      <c r="F77" s="52"/>
      <c r="G77" s="6"/>
      <c r="H77" s="6"/>
      <c r="I77" s="6"/>
      <c r="J77" s="6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40"/>
      <c r="B78" s="12"/>
      <c r="C78" s="20"/>
      <c r="D78" s="20"/>
      <c r="E78" s="20"/>
      <c r="F78" s="52"/>
      <c r="G78" s="6"/>
      <c r="H78" s="6"/>
      <c r="I78" s="6"/>
      <c r="J78" s="6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40"/>
      <c r="B79" s="12"/>
      <c r="C79" s="20"/>
      <c r="D79" s="20"/>
      <c r="E79" s="20"/>
      <c r="F79" s="52"/>
      <c r="G79" s="6"/>
      <c r="H79" s="6"/>
      <c r="I79" s="6"/>
      <c r="J79" s="6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40"/>
      <c r="B80" s="12"/>
      <c r="C80" s="20"/>
      <c r="D80" s="20"/>
      <c r="E80" s="20"/>
      <c r="F80" s="52"/>
      <c r="G80" s="6"/>
      <c r="H80" s="6"/>
      <c r="I80" s="6"/>
      <c r="J80" s="6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40"/>
      <c r="B81" s="12"/>
      <c r="C81" s="20"/>
      <c r="D81" s="20"/>
      <c r="E81" s="20"/>
      <c r="F81" s="52"/>
      <c r="G81" s="6"/>
      <c r="H81" s="6"/>
      <c r="I81" s="6"/>
      <c r="J81" s="6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40"/>
      <c r="B82" s="12"/>
      <c r="C82" s="20"/>
      <c r="D82" s="20"/>
      <c r="E82" s="20"/>
      <c r="F82" s="52"/>
      <c r="G82" s="6"/>
      <c r="H82" s="6"/>
      <c r="I82" s="6"/>
      <c r="J82" s="6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40"/>
      <c r="B83" s="12"/>
      <c r="C83" s="20"/>
      <c r="D83" s="20"/>
      <c r="E83" s="20"/>
      <c r="F83" s="52"/>
      <c r="G83" s="6"/>
      <c r="H83" s="6"/>
      <c r="I83" s="6"/>
      <c r="J83" s="6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40"/>
      <c r="B84" s="12"/>
      <c r="C84" s="20"/>
      <c r="D84" s="20"/>
      <c r="E84" s="20"/>
      <c r="F84" s="52"/>
      <c r="G84" s="6"/>
      <c r="H84" s="6"/>
      <c r="I84" s="6"/>
      <c r="J84" s="6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40"/>
      <c r="B85" s="12"/>
      <c r="C85" s="20"/>
      <c r="D85" s="20"/>
      <c r="E85" s="20"/>
      <c r="F85" s="52"/>
      <c r="G85" s="6"/>
      <c r="H85" s="6"/>
      <c r="I85" s="6"/>
      <c r="J85" s="6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40"/>
      <c r="B86" s="12"/>
      <c r="C86" s="20"/>
      <c r="D86" s="20"/>
      <c r="E86" s="20"/>
      <c r="F86" s="52"/>
      <c r="G86" s="6"/>
      <c r="H86" s="6"/>
      <c r="I86" s="6"/>
      <c r="J86" s="6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40"/>
      <c r="B87" s="12"/>
      <c r="C87" s="20"/>
      <c r="D87" s="20"/>
      <c r="E87" s="20"/>
      <c r="F87" s="52"/>
      <c r="G87" s="6"/>
      <c r="H87" s="6"/>
      <c r="I87" s="6"/>
      <c r="J87" s="6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40"/>
      <c r="B88" s="12"/>
      <c r="C88" s="20"/>
      <c r="D88" s="20"/>
      <c r="E88" s="20"/>
      <c r="F88" s="52"/>
      <c r="G88" s="6"/>
      <c r="H88" s="6"/>
      <c r="I88" s="6"/>
      <c r="J88" s="6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40"/>
      <c r="B89" s="12"/>
      <c r="C89" s="20"/>
      <c r="D89" s="20"/>
      <c r="E89" s="20"/>
      <c r="F89" s="52"/>
      <c r="G89" s="6"/>
      <c r="H89" s="6"/>
      <c r="I89" s="6"/>
      <c r="J89" s="6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40"/>
      <c r="B90" s="12"/>
      <c r="C90" s="20"/>
      <c r="D90" s="20"/>
      <c r="E90" s="20"/>
      <c r="F90" s="52"/>
      <c r="G90" s="6"/>
      <c r="H90" s="6"/>
      <c r="I90" s="6"/>
      <c r="J90" s="6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40"/>
      <c r="B91" s="12"/>
      <c r="C91" s="20"/>
      <c r="D91" s="20"/>
      <c r="E91" s="20"/>
      <c r="F91" s="52"/>
      <c r="G91" s="6"/>
      <c r="H91" s="6"/>
      <c r="I91" s="6"/>
      <c r="J91" s="6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40"/>
      <c r="B92" s="12"/>
      <c r="C92" s="20"/>
      <c r="D92" s="20"/>
      <c r="E92" s="20"/>
      <c r="F92" s="52"/>
      <c r="G92" s="6"/>
      <c r="H92" s="6"/>
      <c r="I92" s="6"/>
      <c r="J92" s="6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40"/>
      <c r="B93" s="12"/>
      <c r="C93" s="20"/>
      <c r="D93" s="20"/>
      <c r="E93" s="20"/>
      <c r="F93" s="52"/>
      <c r="G93" s="6"/>
      <c r="H93" s="6"/>
      <c r="I93" s="6"/>
      <c r="J93" s="6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40"/>
      <c r="B94" s="12"/>
      <c r="C94" s="20"/>
      <c r="D94" s="20"/>
      <c r="E94" s="20"/>
      <c r="F94" s="52"/>
      <c r="G94" s="6"/>
      <c r="H94" s="6"/>
      <c r="I94" s="6"/>
      <c r="J94" s="6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40"/>
      <c r="B95" s="12"/>
      <c r="C95" s="20"/>
      <c r="D95" s="20"/>
      <c r="E95" s="20"/>
      <c r="F95" s="52"/>
      <c r="G95" s="6"/>
      <c r="H95" s="6"/>
      <c r="I95" s="6"/>
      <c r="J95" s="6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40"/>
      <c r="B96" s="12"/>
      <c r="C96" s="20"/>
      <c r="D96" s="20"/>
      <c r="E96" s="20"/>
      <c r="F96" s="52"/>
      <c r="G96" s="6"/>
      <c r="H96" s="6"/>
      <c r="I96" s="6"/>
      <c r="J96" s="6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40"/>
      <c r="B97" s="12"/>
      <c r="C97" s="20"/>
      <c r="D97" s="20"/>
      <c r="E97" s="20"/>
      <c r="F97" s="52"/>
      <c r="G97" s="6"/>
      <c r="H97" s="6"/>
      <c r="I97" s="6"/>
      <c r="J97" s="6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40"/>
      <c r="B98" s="12"/>
      <c r="C98" s="20"/>
      <c r="D98" s="20"/>
      <c r="E98" s="20"/>
      <c r="F98" s="52"/>
      <c r="G98" s="6"/>
      <c r="H98" s="6"/>
      <c r="I98" s="6"/>
      <c r="J98" s="6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40"/>
      <c r="B99" s="12"/>
      <c r="C99" s="20"/>
      <c r="D99" s="20"/>
      <c r="E99" s="20"/>
      <c r="F99" s="52"/>
      <c r="G99" s="6"/>
      <c r="H99" s="6"/>
      <c r="I99" s="6"/>
      <c r="J99" s="6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40"/>
      <c r="B100" s="12"/>
      <c r="C100" s="20"/>
      <c r="D100" s="20"/>
      <c r="E100" s="20"/>
      <c r="F100" s="52"/>
      <c r="G100" s="6"/>
      <c r="H100" s="6"/>
      <c r="I100" s="6"/>
      <c r="J100" s="6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40"/>
      <c r="B101" s="12"/>
      <c r="C101" s="20"/>
      <c r="D101" s="20"/>
      <c r="E101" s="20"/>
      <c r="F101" s="52"/>
      <c r="G101" s="6"/>
      <c r="H101" s="6"/>
      <c r="I101" s="6"/>
      <c r="J101" s="6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40"/>
      <c r="B102" s="12"/>
      <c r="C102" s="20"/>
      <c r="D102" s="20"/>
      <c r="E102" s="20"/>
      <c r="F102" s="52"/>
      <c r="G102" s="6"/>
      <c r="H102" s="6"/>
      <c r="I102" s="6"/>
      <c r="J102" s="6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40"/>
      <c r="B103" s="12"/>
      <c r="C103" s="20"/>
      <c r="D103" s="20"/>
      <c r="E103" s="20"/>
      <c r="F103" s="52"/>
      <c r="G103" s="6"/>
      <c r="H103" s="6"/>
      <c r="I103" s="6"/>
      <c r="J103" s="6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/>
      <c r="B104" s="12"/>
      <c r="C104" s="20"/>
      <c r="D104" s="20"/>
      <c r="E104" s="20"/>
      <c r="F104" s="52"/>
      <c r="G104" s="6"/>
      <c r="H104" s="6"/>
      <c r="I104" s="6"/>
      <c r="J104" s="6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40"/>
      <c r="B105" s="12"/>
      <c r="C105" s="20"/>
      <c r="D105" s="20"/>
      <c r="E105" s="20"/>
      <c r="F105" s="52"/>
      <c r="G105" s="6"/>
      <c r="H105" s="6"/>
      <c r="I105" s="6"/>
      <c r="J105" s="6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40"/>
      <c r="B106" s="12"/>
      <c r="C106" s="20"/>
      <c r="D106" s="20"/>
      <c r="E106" s="20"/>
      <c r="F106" s="52"/>
      <c r="G106" s="6"/>
      <c r="H106" s="6"/>
      <c r="I106" s="6"/>
      <c r="J106" s="6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40"/>
      <c r="B107" s="12"/>
      <c r="C107" s="20"/>
      <c r="D107" s="20"/>
      <c r="E107" s="20"/>
      <c r="F107" s="52"/>
      <c r="G107" s="6"/>
      <c r="H107" s="6"/>
      <c r="I107" s="6"/>
      <c r="J107" s="6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40"/>
      <c r="B108" s="12"/>
      <c r="C108" s="20"/>
      <c r="D108" s="20"/>
      <c r="E108" s="20"/>
      <c r="F108" s="52"/>
      <c r="G108" s="6"/>
      <c r="H108" s="6"/>
      <c r="I108" s="6"/>
      <c r="J108" s="6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40"/>
      <c r="B109" s="12"/>
      <c r="C109" s="20"/>
      <c r="D109" s="20"/>
      <c r="E109" s="20"/>
      <c r="F109" s="52"/>
      <c r="G109" s="6"/>
      <c r="H109" s="6"/>
      <c r="I109" s="6"/>
      <c r="J109" s="6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40"/>
      <c r="B110" s="12"/>
      <c r="C110" s="20"/>
      <c r="D110" s="20"/>
      <c r="E110" s="20"/>
      <c r="F110" s="52"/>
      <c r="G110" s="6"/>
      <c r="H110" s="6"/>
      <c r="I110" s="6"/>
      <c r="J110" s="6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40"/>
      <c r="B111" s="12"/>
      <c r="C111" s="20"/>
      <c r="D111" s="20"/>
      <c r="E111" s="20"/>
      <c r="F111" s="52"/>
      <c r="G111" s="6"/>
      <c r="H111" s="6"/>
      <c r="I111" s="6"/>
      <c r="J111" s="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40"/>
      <c r="B112" s="12"/>
      <c r="C112" s="20"/>
      <c r="D112" s="20"/>
      <c r="E112" s="20"/>
      <c r="F112" s="52"/>
      <c r="G112" s="6"/>
      <c r="H112" s="6"/>
      <c r="I112" s="6"/>
      <c r="J112" s="6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40"/>
      <c r="B113" s="12"/>
      <c r="C113" s="20"/>
      <c r="D113" s="20"/>
      <c r="E113" s="20"/>
      <c r="F113" s="52"/>
      <c r="G113" s="6"/>
      <c r="H113" s="6"/>
      <c r="I113" s="6"/>
      <c r="J113" s="6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40"/>
      <c r="B114" s="12"/>
      <c r="C114" s="20"/>
      <c r="D114" s="20"/>
      <c r="E114" s="20"/>
      <c r="F114" s="52"/>
      <c r="G114" s="6"/>
      <c r="H114" s="6"/>
      <c r="I114" s="6"/>
      <c r="J114" s="6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40"/>
      <c r="B115" s="12"/>
      <c r="C115" s="20"/>
      <c r="D115" s="20"/>
      <c r="E115" s="20"/>
      <c r="F115" s="52"/>
      <c r="G115" s="6"/>
      <c r="H115" s="6"/>
      <c r="I115" s="6"/>
      <c r="J115" s="6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40"/>
      <c r="B116" s="12"/>
      <c r="C116" s="20"/>
      <c r="D116" s="20"/>
      <c r="E116" s="20"/>
      <c r="F116" s="52"/>
      <c r="G116" s="6"/>
      <c r="H116" s="6"/>
      <c r="I116" s="6"/>
      <c r="J116" s="6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40"/>
      <c r="B117" s="12"/>
      <c r="C117" s="20"/>
      <c r="D117" s="20"/>
      <c r="E117" s="20"/>
      <c r="F117" s="52"/>
      <c r="G117" s="6"/>
      <c r="H117" s="6"/>
      <c r="I117" s="6"/>
      <c r="J117" s="6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40"/>
      <c r="B118" s="12"/>
      <c r="C118" s="20"/>
      <c r="D118" s="20"/>
      <c r="E118" s="20"/>
      <c r="F118" s="52"/>
      <c r="G118" s="6"/>
      <c r="H118" s="6"/>
      <c r="I118" s="6"/>
      <c r="J118" s="6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40"/>
      <c r="B119" s="12"/>
      <c r="C119" s="20"/>
      <c r="D119" s="20"/>
      <c r="E119" s="20"/>
      <c r="F119" s="52"/>
      <c r="G119" s="6"/>
      <c r="H119" s="6"/>
      <c r="I119" s="6"/>
      <c r="J119" s="6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40"/>
      <c r="B120" s="12"/>
      <c r="C120" s="20"/>
      <c r="D120" s="20"/>
      <c r="E120" s="20"/>
      <c r="F120" s="52"/>
      <c r="G120" s="6"/>
      <c r="H120" s="6"/>
      <c r="I120" s="6"/>
      <c r="J120" s="6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40"/>
      <c r="B121" s="12"/>
      <c r="C121" s="20"/>
      <c r="D121" s="20"/>
      <c r="E121" s="20"/>
      <c r="F121" s="52"/>
      <c r="G121" s="6"/>
      <c r="H121" s="6"/>
      <c r="I121" s="6"/>
      <c r="J121" s="6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40"/>
      <c r="B122" s="12"/>
      <c r="C122" s="20"/>
      <c r="D122" s="20"/>
      <c r="E122" s="20"/>
      <c r="F122" s="52"/>
      <c r="G122" s="6"/>
      <c r="H122" s="6"/>
      <c r="I122" s="6"/>
      <c r="J122" s="6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40"/>
      <c r="B123" s="12"/>
      <c r="C123" s="20"/>
      <c r="D123" s="20"/>
      <c r="E123" s="20"/>
      <c r="F123" s="52"/>
      <c r="G123" s="6"/>
      <c r="H123" s="6"/>
      <c r="I123" s="6"/>
      <c r="J123" s="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40"/>
      <c r="B124" s="12"/>
      <c r="C124" s="20"/>
      <c r="D124" s="20"/>
      <c r="E124" s="20"/>
      <c r="F124" s="52"/>
      <c r="G124" s="6"/>
      <c r="H124" s="6"/>
      <c r="I124" s="6"/>
      <c r="J124" s="6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40"/>
      <c r="B125" s="12"/>
      <c r="C125" s="20"/>
      <c r="D125" s="20"/>
      <c r="E125" s="20"/>
      <c r="F125" s="52"/>
      <c r="G125" s="6"/>
      <c r="H125" s="6"/>
      <c r="I125" s="6"/>
      <c r="J125" s="6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40"/>
      <c r="B126" s="12"/>
      <c r="C126" s="20"/>
      <c r="D126" s="20"/>
      <c r="E126" s="20"/>
      <c r="F126" s="52"/>
      <c r="G126" s="6"/>
      <c r="H126" s="6"/>
      <c r="I126" s="6"/>
      <c r="J126" s="6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40"/>
      <c r="B127" s="12"/>
      <c r="C127" s="20"/>
      <c r="D127" s="20"/>
      <c r="E127" s="20"/>
      <c r="F127" s="52"/>
      <c r="G127" s="6"/>
      <c r="H127" s="6"/>
      <c r="I127" s="6"/>
      <c r="J127" s="6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40"/>
      <c r="B128" s="12"/>
      <c r="C128" s="20"/>
      <c r="D128" s="20"/>
      <c r="E128" s="20"/>
      <c r="F128" s="52"/>
      <c r="G128" s="6"/>
      <c r="H128" s="6"/>
      <c r="I128" s="6"/>
      <c r="J128" s="6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40"/>
      <c r="B129" s="12"/>
      <c r="C129" s="20"/>
      <c r="D129" s="20"/>
      <c r="E129" s="20"/>
      <c r="F129" s="52"/>
      <c r="G129" s="6"/>
      <c r="H129" s="6"/>
      <c r="I129" s="6"/>
      <c r="J129" s="6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40"/>
      <c r="B130" s="12"/>
      <c r="C130" s="20"/>
      <c r="D130" s="20"/>
      <c r="E130" s="20"/>
      <c r="F130" s="52"/>
      <c r="G130" s="6"/>
      <c r="H130" s="6"/>
      <c r="I130" s="6"/>
      <c r="J130" s="6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40"/>
      <c r="B131" s="12"/>
      <c r="C131" s="20"/>
      <c r="D131" s="20"/>
      <c r="E131" s="20"/>
      <c r="F131" s="52"/>
      <c r="G131" s="6"/>
      <c r="H131" s="6"/>
      <c r="I131" s="6"/>
      <c r="J131" s="6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40"/>
      <c r="B132" s="12"/>
      <c r="C132" s="20"/>
      <c r="D132" s="20"/>
      <c r="E132" s="20"/>
      <c r="F132" s="52"/>
      <c r="G132" s="6"/>
      <c r="H132" s="6"/>
      <c r="I132" s="6"/>
      <c r="J132" s="6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40"/>
      <c r="B133" s="12"/>
      <c r="C133" s="20"/>
      <c r="D133" s="20"/>
      <c r="E133" s="20"/>
      <c r="F133" s="52"/>
      <c r="G133" s="6"/>
      <c r="H133" s="6"/>
      <c r="I133" s="6"/>
      <c r="J133" s="6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40"/>
      <c r="B134" s="12"/>
      <c r="C134" s="20"/>
      <c r="D134" s="20"/>
      <c r="E134" s="20"/>
      <c r="F134" s="52"/>
      <c r="G134" s="6"/>
      <c r="H134" s="6"/>
      <c r="I134" s="6"/>
      <c r="J134" s="6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40"/>
      <c r="B135" s="12"/>
      <c r="C135" s="20"/>
      <c r="D135" s="20"/>
      <c r="E135" s="20"/>
      <c r="F135" s="52"/>
      <c r="G135" s="6"/>
      <c r="H135" s="6"/>
      <c r="I135" s="6"/>
      <c r="J135" s="6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40"/>
      <c r="B136" s="12"/>
      <c r="C136" s="20"/>
      <c r="D136" s="20"/>
      <c r="E136" s="20"/>
      <c r="F136" s="52"/>
      <c r="G136" s="6"/>
      <c r="H136" s="6"/>
      <c r="I136" s="6"/>
      <c r="J136" s="6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40"/>
      <c r="B137" s="12"/>
      <c r="C137" s="20"/>
      <c r="D137" s="20"/>
      <c r="E137" s="20"/>
      <c r="F137" s="52"/>
      <c r="G137" s="6"/>
      <c r="H137" s="6"/>
      <c r="I137" s="6"/>
      <c r="J137" s="6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40"/>
      <c r="B138" s="12"/>
      <c r="C138" s="20"/>
      <c r="D138" s="20"/>
      <c r="E138" s="20"/>
      <c r="F138" s="52"/>
      <c r="G138" s="6"/>
      <c r="H138" s="6"/>
      <c r="I138" s="6"/>
      <c r="J138" s="6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40"/>
      <c r="B139" s="12"/>
      <c r="C139" s="20"/>
      <c r="D139" s="20"/>
      <c r="E139" s="20"/>
      <c r="F139" s="52"/>
      <c r="G139" s="6"/>
      <c r="H139" s="6"/>
      <c r="I139" s="6"/>
      <c r="J139" s="6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40"/>
      <c r="B140" s="12"/>
      <c r="C140" s="20"/>
      <c r="D140" s="20"/>
      <c r="E140" s="20"/>
      <c r="F140" s="52"/>
      <c r="G140" s="6"/>
      <c r="H140" s="6"/>
      <c r="I140" s="6"/>
      <c r="J140" s="6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40"/>
      <c r="B141" s="12"/>
      <c r="C141" s="20"/>
      <c r="D141" s="20"/>
      <c r="E141" s="20"/>
      <c r="F141" s="52"/>
      <c r="G141" s="6"/>
      <c r="H141" s="6"/>
      <c r="I141" s="6"/>
      <c r="J141" s="6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40"/>
      <c r="B142" s="12"/>
      <c r="C142" s="20"/>
      <c r="D142" s="20"/>
      <c r="E142" s="20"/>
      <c r="F142" s="52"/>
      <c r="G142" s="6"/>
      <c r="H142" s="6"/>
      <c r="I142" s="6"/>
      <c r="J142" s="6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40"/>
      <c r="B143" s="12"/>
      <c r="C143" s="20"/>
      <c r="D143" s="20"/>
      <c r="E143" s="20"/>
      <c r="F143" s="52"/>
      <c r="G143" s="6"/>
      <c r="H143" s="6"/>
      <c r="I143" s="6"/>
      <c r="J143" s="6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40"/>
      <c r="B144" s="12"/>
      <c r="C144" s="20"/>
      <c r="D144" s="20"/>
      <c r="E144" s="20"/>
      <c r="F144" s="52"/>
      <c r="G144" s="6"/>
      <c r="H144" s="6"/>
      <c r="I144" s="6"/>
      <c r="J144" s="6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40"/>
      <c r="B145" s="12"/>
      <c r="C145" s="20"/>
      <c r="D145" s="20"/>
      <c r="E145" s="20"/>
      <c r="F145" s="52"/>
      <c r="G145" s="6"/>
      <c r="H145" s="6"/>
      <c r="I145" s="6"/>
      <c r="J145" s="6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40"/>
      <c r="B146" s="12"/>
      <c r="C146" s="20"/>
      <c r="D146" s="20"/>
      <c r="E146" s="20"/>
      <c r="F146" s="52"/>
      <c r="G146" s="6"/>
      <c r="H146" s="6"/>
      <c r="I146" s="6"/>
      <c r="J146" s="6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40"/>
      <c r="B147" s="12"/>
      <c r="C147" s="20"/>
      <c r="D147" s="20"/>
      <c r="E147" s="20"/>
      <c r="F147" s="52"/>
      <c r="G147" s="6"/>
      <c r="H147" s="6"/>
      <c r="I147" s="6"/>
      <c r="J147" s="6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40"/>
      <c r="B148" s="12"/>
      <c r="C148" s="20"/>
      <c r="D148" s="20"/>
      <c r="E148" s="20"/>
      <c r="F148" s="52"/>
      <c r="G148" s="6"/>
      <c r="H148" s="6"/>
      <c r="I148" s="6"/>
      <c r="J148" s="6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40"/>
      <c r="B149" s="12"/>
      <c r="C149" s="20"/>
      <c r="D149" s="20"/>
      <c r="E149" s="20"/>
      <c r="F149" s="52"/>
      <c r="G149" s="6"/>
      <c r="H149" s="6"/>
      <c r="I149" s="6"/>
      <c r="J149" s="6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40"/>
      <c r="B150" s="12"/>
      <c r="C150" s="20"/>
      <c r="D150" s="20"/>
      <c r="E150" s="20"/>
      <c r="F150" s="52"/>
      <c r="G150" s="6"/>
      <c r="H150" s="6"/>
      <c r="I150" s="6"/>
      <c r="J150" s="6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40"/>
      <c r="B151" s="12"/>
      <c r="C151" s="20"/>
      <c r="D151" s="20"/>
      <c r="E151" s="20"/>
      <c r="F151" s="52"/>
      <c r="G151" s="6"/>
      <c r="H151" s="6"/>
      <c r="I151" s="6"/>
      <c r="J151" s="6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40"/>
      <c r="B152" s="12"/>
      <c r="C152" s="20"/>
      <c r="D152" s="20"/>
      <c r="E152" s="20"/>
      <c r="F152" s="52"/>
      <c r="G152" s="6"/>
      <c r="H152" s="6"/>
      <c r="I152" s="6"/>
      <c r="J152" s="6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40"/>
      <c r="B153" s="12"/>
      <c r="C153" s="20"/>
      <c r="D153" s="20"/>
      <c r="E153" s="20"/>
      <c r="F153" s="52"/>
      <c r="G153" s="6"/>
      <c r="H153" s="6"/>
      <c r="I153" s="6"/>
      <c r="J153" s="6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40"/>
      <c r="B154" s="12"/>
      <c r="C154" s="20"/>
      <c r="D154" s="20"/>
      <c r="E154" s="20"/>
      <c r="F154" s="52"/>
      <c r="G154" s="6"/>
      <c r="H154" s="6"/>
      <c r="I154" s="6"/>
      <c r="J154" s="6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40"/>
      <c r="B155" s="12"/>
      <c r="C155" s="20"/>
      <c r="D155" s="20"/>
      <c r="E155" s="20"/>
      <c r="F155" s="52"/>
      <c r="G155" s="6"/>
      <c r="H155" s="6"/>
      <c r="I155" s="6"/>
      <c r="J155" s="6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40"/>
      <c r="B156" s="12"/>
      <c r="C156" s="20"/>
      <c r="D156" s="20"/>
      <c r="E156" s="20"/>
      <c r="F156" s="52"/>
      <c r="G156" s="6"/>
      <c r="H156" s="6"/>
      <c r="I156" s="6"/>
      <c r="J156" s="6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40"/>
      <c r="B157" s="12"/>
      <c r="C157" s="20"/>
      <c r="D157" s="20"/>
      <c r="E157" s="20"/>
      <c r="F157" s="52"/>
      <c r="G157" s="6"/>
      <c r="H157" s="6"/>
      <c r="I157" s="6"/>
      <c r="J157" s="6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40"/>
      <c r="B158" s="12"/>
      <c r="C158" s="20"/>
      <c r="D158" s="20"/>
      <c r="E158" s="20"/>
      <c r="F158" s="52"/>
      <c r="G158" s="6"/>
      <c r="H158" s="6"/>
      <c r="I158" s="6"/>
      <c r="J158" s="6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40"/>
      <c r="B159" s="12"/>
      <c r="C159" s="20"/>
      <c r="D159" s="20"/>
      <c r="E159" s="20"/>
      <c r="F159" s="52"/>
      <c r="G159" s="6"/>
      <c r="H159" s="6"/>
      <c r="I159" s="6"/>
      <c r="J159" s="6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40"/>
      <c r="B160" s="12"/>
      <c r="C160" s="20"/>
      <c r="D160" s="20"/>
      <c r="E160" s="20"/>
      <c r="F160" s="52"/>
      <c r="G160" s="6"/>
      <c r="H160" s="6"/>
      <c r="I160" s="6"/>
      <c r="J160" s="6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40"/>
      <c r="B161" s="12"/>
      <c r="C161" s="20"/>
      <c r="D161" s="20"/>
      <c r="E161" s="20"/>
      <c r="F161" s="52"/>
      <c r="G161" s="6"/>
      <c r="H161" s="6"/>
      <c r="I161" s="6"/>
      <c r="J161" s="6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40"/>
      <c r="B162" s="12"/>
      <c r="C162" s="20"/>
      <c r="D162" s="20"/>
      <c r="E162" s="20"/>
      <c r="F162" s="52"/>
      <c r="G162" s="6"/>
      <c r="H162" s="6"/>
      <c r="I162" s="6"/>
      <c r="J162" s="6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40"/>
      <c r="B163" s="12"/>
      <c r="C163" s="20"/>
      <c r="D163" s="20"/>
      <c r="E163" s="20"/>
      <c r="F163" s="52"/>
      <c r="G163" s="6"/>
      <c r="H163" s="6"/>
      <c r="I163" s="6"/>
      <c r="J163" s="6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40"/>
      <c r="B164" s="12"/>
      <c r="C164" s="20"/>
      <c r="D164" s="20"/>
      <c r="E164" s="20"/>
      <c r="F164" s="52"/>
      <c r="G164" s="6"/>
      <c r="H164" s="6"/>
      <c r="I164" s="6"/>
      <c r="J164" s="6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40"/>
      <c r="B165" s="12"/>
      <c r="C165" s="20"/>
      <c r="D165" s="20"/>
      <c r="E165" s="20"/>
      <c r="F165" s="52"/>
      <c r="G165" s="6"/>
      <c r="H165" s="6"/>
      <c r="I165" s="6"/>
      <c r="J165" s="6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40"/>
      <c r="B166" s="12"/>
      <c r="C166" s="20"/>
      <c r="D166" s="20"/>
      <c r="E166" s="20"/>
      <c r="F166" s="52"/>
      <c r="G166" s="6"/>
      <c r="H166" s="6"/>
      <c r="I166" s="6"/>
      <c r="J166" s="6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40"/>
      <c r="B167" s="12"/>
      <c r="C167" s="20"/>
      <c r="D167" s="20"/>
      <c r="E167" s="20"/>
      <c r="F167" s="52"/>
      <c r="G167" s="6"/>
      <c r="H167" s="6"/>
      <c r="I167" s="6"/>
      <c r="J167" s="6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40"/>
      <c r="B168" s="12"/>
      <c r="C168" s="20"/>
      <c r="D168" s="20"/>
      <c r="E168" s="20"/>
      <c r="F168" s="52"/>
      <c r="G168" s="6"/>
      <c r="H168" s="6"/>
      <c r="I168" s="6"/>
      <c r="J168" s="6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40"/>
      <c r="B169" s="12"/>
      <c r="C169" s="20"/>
      <c r="D169" s="20"/>
      <c r="E169" s="20"/>
      <c r="F169" s="52"/>
      <c r="G169" s="6"/>
      <c r="H169" s="6"/>
      <c r="I169" s="6"/>
      <c r="J169" s="6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40"/>
      <c r="B170" s="12"/>
      <c r="C170" s="20"/>
      <c r="D170" s="20"/>
      <c r="E170" s="20"/>
      <c r="F170" s="52"/>
      <c r="G170" s="6"/>
      <c r="H170" s="6"/>
      <c r="I170" s="6"/>
      <c r="J170" s="6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40"/>
      <c r="B171" s="12"/>
      <c r="C171" s="20"/>
      <c r="D171" s="20"/>
      <c r="E171" s="20"/>
      <c r="F171" s="52"/>
      <c r="G171" s="6"/>
      <c r="H171" s="6"/>
      <c r="I171" s="6"/>
      <c r="J171" s="6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40"/>
      <c r="B172" s="12"/>
      <c r="C172" s="20"/>
      <c r="D172" s="20"/>
      <c r="E172" s="20"/>
      <c r="F172" s="52"/>
      <c r="G172" s="6"/>
      <c r="H172" s="6"/>
      <c r="I172" s="6"/>
      <c r="J172" s="6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40"/>
      <c r="B173" s="12"/>
      <c r="C173" s="20"/>
      <c r="D173" s="20"/>
      <c r="E173" s="20"/>
      <c r="F173" s="52"/>
      <c r="G173" s="6"/>
      <c r="H173" s="6"/>
      <c r="I173" s="6"/>
      <c r="J173" s="6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40"/>
      <c r="B174" s="12"/>
      <c r="C174" s="20"/>
      <c r="D174" s="20"/>
      <c r="E174" s="20"/>
      <c r="F174" s="52"/>
      <c r="G174" s="6"/>
      <c r="H174" s="6"/>
      <c r="I174" s="6"/>
      <c r="J174" s="6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40"/>
      <c r="B175" s="12"/>
      <c r="C175" s="20"/>
      <c r="D175" s="20"/>
      <c r="E175" s="20"/>
      <c r="F175" s="52"/>
      <c r="G175" s="6"/>
      <c r="H175" s="6"/>
      <c r="I175" s="6"/>
      <c r="J175" s="6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40"/>
      <c r="B176" s="12"/>
      <c r="C176" s="20"/>
      <c r="D176" s="20"/>
      <c r="E176" s="20"/>
      <c r="F176" s="52"/>
      <c r="G176" s="6"/>
      <c r="H176" s="6"/>
      <c r="I176" s="6"/>
      <c r="J176" s="6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40"/>
      <c r="B177" s="12"/>
      <c r="C177" s="20"/>
      <c r="D177" s="20"/>
      <c r="E177" s="20"/>
      <c r="F177" s="52"/>
      <c r="G177" s="6"/>
      <c r="H177" s="6"/>
      <c r="I177" s="6"/>
      <c r="J177" s="6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40"/>
      <c r="B178" s="12"/>
      <c r="C178" s="20"/>
      <c r="D178" s="20"/>
      <c r="E178" s="20"/>
      <c r="F178" s="52"/>
      <c r="G178" s="6"/>
      <c r="H178" s="6"/>
      <c r="I178" s="6"/>
      <c r="J178" s="6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40"/>
      <c r="B179" s="12"/>
      <c r="C179" s="20"/>
      <c r="D179" s="20"/>
      <c r="E179" s="20"/>
      <c r="F179" s="52"/>
      <c r="G179" s="6"/>
      <c r="H179" s="6"/>
      <c r="I179" s="6"/>
      <c r="J179" s="6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40"/>
      <c r="B180" s="12"/>
      <c r="C180" s="20"/>
      <c r="D180" s="20"/>
      <c r="E180" s="20"/>
      <c r="F180" s="52"/>
      <c r="G180" s="6"/>
      <c r="H180" s="6"/>
      <c r="I180" s="6"/>
      <c r="J180" s="6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40"/>
      <c r="B181" s="12"/>
      <c r="C181" s="20"/>
      <c r="D181" s="20"/>
      <c r="E181" s="20"/>
      <c r="F181" s="52"/>
      <c r="G181" s="6"/>
      <c r="H181" s="6"/>
      <c r="I181" s="6"/>
      <c r="J181" s="6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40"/>
      <c r="B182" s="12"/>
      <c r="C182" s="20"/>
      <c r="D182" s="20"/>
      <c r="E182" s="20"/>
      <c r="F182" s="52"/>
      <c r="G182" s="6"/>
      <c r="H182" s="6"/>
      <c r="I182" s="6"/>
      <c r="J182" s="6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40"/>
      <c r="B183" s="12"/>
      <c r="C183" s="20"/>
      <c r="D183" s="20"/>
      <c r="E183" s="20"/>
      <c r="F183" s="52"/>
      <c r="G183" s="6"/>
      <c r="H183" s="6"/>
      <c r="I183" s="6"/>
      <c r="J183" s="6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40"/>
      <c r="B184" s="12"/>
      <c r="C184" s="20"/>
      <c r="D184" s="20"/>
      <c r="E184" s="20"/>
      <c r="F184" s="52"/>
      <c r="G184" s="6"/>
      <c r="H184" s="6"/>
      <c r="I184" s="6"/>
      <c r="J184" s="6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40"/>
      <c r="B185" s="12"/>
      <c r="C185" s="20"/>
      <c r="D185" s="20"/>
      <c r="E185" s="20"/>
      <c r="F185" s="52"/>
      <c r="G185" s="6"/>
      <c r="H185" s="6"/>
      <c r="I185" s="6"/>
      <c r="J185" s="6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40"/>
      <c r="B186" s="12"/>
      <c r="C186" s="20"/>
      <c r="D186" s="20"/>
      <c r="E186" s="20"/>
      <c r="F186" s="52"/>
      <c r="G186" s="6"/>
      <c r="H186" s="6"/>
      <c r="I186" s="6"/>
      <c r="J186" s="6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40"/>
      <c r="B187" s="12"/>
      <c r="C187" s="20"/>
      <c r="D187" s="20"/>
      <c r="E187" s="20"/>
      <c r="F187" s="52"/>
      <c r="G187" s="6"/>
      <c r="H187" s="6"/>
      <c r="I187" s="6"/>
      <c r="J187" s="6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40"/>
      <c r="B188" s="12"/>
      <c r="C188" s="20"/>
      <c r="D188" s="20"/>
      <c r="E188" s="20"/>
      <c r="F188" s="52"/>
      <c r="G188" s="6"/>
      <c r="H188" s="6"/>
      <c r="I188" s="6"/>
      <c r="J188" s="6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40"/>
      <c r="B189" s="12"/>
      <c r="C189" s="20"/>
      <c r="D189" s="20"/>
      <c r="E189" s="20"/>
      <c r="F189" s="52"/>
      <c r="G189" s="6"/>
      <c r="H189" s="6"/>
      <c r="I189" s="6"/>
      <c r="J189" s="6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40"/>
      <c r="B190" s="12"/>
      <c r="C190" s="20"/>
      <c r="D190" s="20"/>
      <c r="E190" s="20"/>
      <c r="F190" s="52"/>
      <c r="G190" s="6"/>
      <c r="H190" s="6"/>
      <c r="I190" s="6"/>
      <c r="J190" s="6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40"/>
      <c r="B191" s="12"/>
      <c r="C191" s="20"/>
      <c r="D191" s="20"/>
      <c r="E191" s="20"/>
      <c r="F191" s="52"/>
      <c r="G191" s="6"/>
      <c r="H191" s="6"/>
      <c r="I191" s="6"/>
      <c r="J191" s="6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40"/>
      <c r="B192" s="12"/>
      <c r="C192" s="20"/>
      <c r="D192" s="20"/>
      <c r="E192" s="20"/>
      <c r="F192" s="52"/>
      <c r="G192" s="6"/>
      <c r="H192" s="6"/>
      <c r="I192" s="6"/>
      <c r="J192" s="6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40"/>
      <c r="B193" s="12"/>
      <c r="C193" s="20"/>
      <c r="D193" s="20"/>
      <c r="E193" s="20"/>
      <c r="F193" s="52"/>
      <c r="G193" s="6"/>
      <c r="H193" s="6"/>
      <c r="I193" s="6"/>
      <c r="J193" s="6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40"/>
      <c r="B194" s="12"/>
      <c r="C194" s="20"/>
      <c r="D194" s="20"/>
      <c r="E194" s="20"/>
      <c r="F194" s="52"/>
      <c r="G194" s="6"/>
      <c r="H194" s="6"/>
      <c r="I194" s="6"/>
      <c r="J194" s="6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40"/>
      <c r="B195" s="12"/>
      <c r="C195" s="20"/>
      <c r="D195" s="20"/>
      <c r="E195" s="20"/>
      <c r="F195" s="52"/>
      <c r="G195" s="6"/>
      <c r="H195" s="6"/>
      <c r="I195" s="6"/>
      <c r="J195" s="6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40"/>
      <c r="B196" s="12"/>
      <c r="C196" s="20"/>
      <c r="D196" s="20"/>
      <c r="E196" s="20"/>
      <c r="F196" s="52"/>
      <c r="G196" s="6"/>
      <c r="H196" s="6"/>
      <c r="I196" s="6"/>
      <c r="J196" s="6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40"/>
      <c r="B197" s="12"/>
      <c r="C197" s="20"/>
      <c r="D197" s="20"/>
      <c r="E197" s="20"/>
      <c r="F197" s="52"/>
      <c r="G197" s="6"/>
      <c r="H197" s="6"/>
      <c r="I197" s="6"/>
      <c r="J197" s="6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40"/>
      <c r="B198" s="12"/>
      <c r="C198" s="20"/>
      <c r="D198" s="20"/>
      <c r="E198" s="20"/>
      <c r="F198" s="52"/>
      <c r="G198" s="6"/>
      <c r="H198" s="6"/>
      <c r="I198" s="6"/>
      <c r="J198" s="6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40"/>
      <c r="B199" s="12"/>
      <c r="C199" s="20"/>
      <c r="D199" s="20"/>
      <c r="E199" s="20"/>
      <c r="F199" s="52"/>
      <c r="G199" s="6"/>
      <c r="H199" s="6"/>
      <c r="I199" s="6"/>
      <c r="J199" s="6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40"/>
      <c r="B200" s="12"/>
      <c r="C200" s="20"/>
      <c r="D200" s="20"/>
      <c r="E200" s="20"/>
      <c r="F200" s="52"/>
      <c r="G200" s="6"/>
      <c r="H200" s="6"/>
      <c r="I200" s="6"/>
      <c r="J200" s="6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40"/>
      <c r="B201" s="12"/>
      <c r="C201" s="20"/>
      <c r="D201" s="20"/>
      <c r="E201" s="20"/>
      <c r="F201" s="52"/>
      <c r="G201" s="6"/>
      <c r="H201" s="6"/>
      <c r="I201" s="6"/>
      <c r="J201" s="6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40"/>
      <c r="B202" s="12"/>
      <c r="C202" s="20"/>
      <c r="D202" s="20"/>
      <c r="E202" s="20"/>
      <c r="F202" s="52"/>
      <c r="G202" s="6"/>
      <c r="H202" s="6"/>
      <c r="I202" s="6"/>
      <c r="J202" s="6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40"/>
      <c r="B203" s="12"/>
      <c r="C203" s="20"/>
      <c r="D203" s="20"/>
      <c r="E203" s="20"/>
      <c r="F203" s="52"/>
      <c r="G203" s="6"/>
      <c r="H203" s="6"/>
      <c r="I203" s="6"/>
      <c r="J203" s="6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40"/>
      <c r="B204" s="12"/>
      <c r="C204" s="20"/>
      <c r="D204" s="20"/>
      <c r="E204" s="20"/>
      <c r="F204" s="52"/>
      <c r="G204" s="6"/>
      <c r="H204" s="6"/>
      <c r="I204" s="6"/>
      <c r="J204" s="6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40"/>
      <c r="B205" s="12"/>
      <c r="C205" s="20"/>
      <c r="D205" s="20"/>
      <c r="E205" s="20"/>
      <c r="F205" s="52"/>
      <c r="G205" s="6"/>
      <c r="H205" s="6"/>
      <c r="I205" s="6"/>
      <c r="J205" s="6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40"/>
      <c r="B206" s="12"/>
      <c r="C206" s="20"/>
      <c r="D206" s="20"/>
      <c r="E206" s="20"/>
      <c r="F206" s="52"/>
      <c r="G206" s="6"/>
      <c r="H206" s="6"/>
      <c r="I206" s="6"/>
      <c r="J206" s="6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40"/>
      <c r="B207" s="12"/>
      <c r="C207" s="20"/>
      <c r="D207" s="20"/>
      <c r="E207" s="20"/>
      <c r="F207" s="52"/>
      <c r="G207" s="6"/>
      <c r="H207" s="6"/>
      <c r="I207" s="6"/>
      <c r="J207" s="6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40"/>
      <c r="B208" s="12"/>
      <c r="C208" s="20"/>
      <c r="D208" s="20"/>
      <c r="E208" s="20"/>
      <c r="F208" s="52"/>
      <c r="G208" s="6"/>
      <c r="H208" s="6"/>
      <c r="I208" s="6"/>
      <c r="J208" s="6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40"/>
      <c r="B209" s="12"/>
      <c r="C209" s="20"/>
      <c r="D209" s="20"/>
      <c r="E209" s="20"/>
      <c r="F209" s="52"/>
      <c r="G209" s="6"/>
      <c r="H209" s="6"/>
      <c r="I209" s="6"/>
      <c r="J209" s="6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40"/>
      <c r="B210" s="12"/>
      <c r="C210" s="20"/>
      <c r="D210" s="20"/>
      <c r="E210" s="20"/>
      <c r="F210" s="52"/>
      <c r="G210" s="6"/>
      <c r="H210" s="6"/>
      <c r="I210" s="6"/>
      <c r="J210" s="6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40"/>
      <c r="B211" s="12"/>
      <c r="C211" s="20"/>
      <c r="D211" s="20"/>
      <c r="E211" s="20"/>
      <c r="F211" s="52"/>
      <c r="G211" s="6"/>
      <c r="H211" s="6"/>
      <c r="I211" s="6"/>
      <c r="J211" s="6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40"/>
      <c r="B212" s="12"/>
      <c r="C212" s="20"/>
      <c r="D212" s="20"/>
      <c r="E212" s="20"/>
      <c r="F212" s="52"/>
      <c r="G212" s="6"/>
      <c r="H212" s="6"/>
      <c r="I212" s="6"/>
      <c r="J212" s="6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40"/>
      <c r="B213" s="12"/>
      <c r="C213" s="20"/>
      <c r="D213" s="20"/>
      <c r="E213" s="20"/>
      <c r="F213" s="52"/>
      <c r="G213" s="6"/>
      <c r="H213" s="6"/>
      <c r="I213" s="6"/>
      <c r="J213" s="6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0"/>
      <c r="B214" s="12"/>
      <c r="C214" s="20"/>
      <c r="D214" s="20"/>
      <c r="E214" s="20"/>
      <c r="F214" s="52"/>
      <c r="G214" s="6"/>
      <c r="H214" s="6"/>
      <c r="I214" s="6"/>
      <c r="J214" s="6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40"/>
      <c r="B215" s="12"/>
      <c r="C215" s="20"/>
      <c r="D215" s="20"/>
      <c r="E215" s="20"/>
      <c r="F215" s="52"/>
      <c r="G215" s="6"/>
      <c r="H215" s="6"/>
      <c r="I215" s="6"/>
      <c r="J215" s="6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40"/>
      <c r="B216" s="12"/>
      <c r="C216" s="20"/>
      <c r="D216" s="20"/>
      <c r="E216" s="20"/>
      <c r="F216" s="52"/>
      <c r="G216" s="6"/>
      <c r="H216" s="6"/>
      <c r="I216" s="6"/>
      <c r="J216" s="6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40"/>
      <c r="B217" s="12"/>
      <c r="C217" s="20"/>
      <c r="D217" s="20"/>
      <c r="E217" s="20"/>
      <c r="F217" s="52"/>
      <c r="G217" s="6"/>
      <c r="H217" s="6"/>
      <c r="I217" s="6"/>
      <c r="J217" s="6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40"/>
      <c r="B218" s="12"/>
      <c r="C218" s="20"/>
      <c r="D218" s="20"/>
      <c r="E218" s="20"/>
      <c r="F218" s="52"/>
      <c r="G218" s="6"/>
      <c r="H218" s="6"/>
      <c r="I218" s="6"/>
      <c r="J218" s="6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40"/>
      <c r="B219" s="12"/>
      <c r="C219" s="20"/>
      <c r="D219" s="20"/>
      <c r="E219" s="20"/>
      <c r="F219" s="52"/>
      <c r="G219" s="6"/>
      <c r="H219" s="6"/>
      <c r="I219" s="6"/>
      <c r="J219" s="6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40"/>
      <c r="B220" s="12"/>
      <c r="C220" s="20"/>
      <c r="D220" s="20"/>
      <c r="E220" s="20"/>
      <c r="F220" s="52"/>
      <c r="G220" s="6"/>
      <c r="H220" s="6"/>
      <c r="I220" s="6"/>
      <c r="J220" s="6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40"/>
      <c r="B221" s="12"/>
      <c r="C221" s="20"/>
      <c r="D221" s="20"/>
      <c r="E221" s="20"/>
      <c r="F221" s="52"/>
      <c r="G221" s="6"/>
      <c r="H221" s="6"/>
      <c r="I221" s="6"/>
      <c r="J221" s="6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A1:I1"/>
  </mergeCells>
  <pageMargins left="0.2" right="0.2" top="0.25" bottom="0.2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1"/>
  <sheetViews>
    <sheetView topLeftCell="A29" workbookViewId="0">
      <selection activeCell="C57" sqref="C57"/>
    </sheetView>
  </sheetViews>
  <sheetFormatPr defaultColWidth="14.42578125" defaultRowHeight="15" customHeight="1" x14ac:dyDescent="0.25"/>
  <cols>
    <col min="1" max="1" width="25.140625" customWidth="1"/>
    <col min="2" max="2" width="15.7109375" customWidth="1"/>
    <col min="3" max="3" width="12.28515625" customWidth="1"/>
    <col min="4" max="4" width="12" customWidth="1"/>
    <col min="5" max="6" width="13.5703125" customWidth="1"/>
    <col min="7" max="7" width="15.7109375" customWidth="1"/>
    <col min="8" max="9" width="17.85546875" customWidth="1"/>
    <col min="10" max="10" width="20.5703125" customWidth="1"/>
    <col min="11" max="26" width="8.7109375" customWidth="1"/>
  </cols>
  <sheetData>
    <row r="1" spans="1:26" x14ac:dyDescent="0.25">
      <c r="A1" s="85" t="s">
        <v>504</v>
      </c>
      <c r="B1" s="84"/>
      <c r="C1" s="84"/>
      <c r="D1" s="84"/>
      <c r="E1" s="84"/>
      <c r="F1" s="84"/>
      <c r="G1" s="84"/>
      <c r="H1" s="84"/>
      <c r="I1" s="8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5" t="s">
        <v>16</v>
      </c>
      <c r="B2" s="16" t="s">
        <v>17</v>
      </c>
      <c r="C2" s="15" t="s">
        <v>107</v>
      </c>
      <c r="D2" s="15" t="s">
        <v>108</v>
      </c>
      <c r="E2" s="15" t="s">
        <v>109</v>
      </c>
      <c r="F2" s="15" t="s">
        <v>21</v>
      </c>
      <c r="G2" s="16" t="s">
        <v>22</v>
      </c>
      <c r="H2" s="16" t="s">
        <v>23</v>
      </c>
      <c r="I2" s="16" t="s">
        <v>24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65" t="s">
        <v>111</v>
      </c>
      <c r="B3" s="58" t="s">
        <v>505</v>
      </c>
      <c r="C3" s="41">
        <v>64845.91</v>
      </c>
      <c r="D3" s="42">
        <v>63267</v>
      </c>
      <c r="E3" s="41">
        <v>75824.460000000006</v>
      </c>
      <c r="F3" s="23">
        <v>29030.07</v>
      </c>
      <c r="G3" s="23">
        <v>15544.57</v>
      </c>
      <c r="H3" s="6">
        <v>56296.88</v>
      </c>
      <c r="I3" s="43">
        <v>20000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65" t="s">
        <v>145</v>
      </c>
      <c r="B4" s="58" t="s">
        <v>506</v>
      </c>
      <c r="C4" s="41">
        <v>200</v>
      </c>
      <c r="D4" s="42">
        <v>200</v>
      </c>
      <c r="E4" s="41">
        <v>200</v>
      </c>
      <c r="F4" s="23">
        <v>300</v>
      </c>
      <c r="G4" s="23">
        <v>0</v>
      </c>
      <c r="H4" s="6">
        <v>150</v>
      </c>
      <c r="I4" s="43">
        <v>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65" t="s">
        <v>192</v>
      </c>
      <c r="B5" s="58" t="s">
        <v>507</v>
      </c>
      <c r="C5" s="41">
        <v>279.44</v>
      </c>
      <c r="D5" s="42">
        <v>6542.08</v>
      </c>
      <c r="E5" s="41">
        <v>5225.3</v>
      </c>
      <c r="F5" s="23">
        <v>4443.24</v>
      </c>
      <c r="G5" s="23">
        <v>5260.5</v>
      </c>
      <c r="H5" s="6">
        <v>7000</v>
      </c>
      <c r="I5" s="43">
        <v>0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65" t="s">
        <v>116</v>
      </c>
      <c r="B6" s="58" t="s">
        <v>508</v>
      </c>
      <c r="C6" s="41">
        <v>4662.5200000000004</v>
      </c>
      <c r="D6" s="42">
        <v>3843.04</v>
      </c>
      <c r="E6" s="41">
        <v>5558.1</v>
      </c>
      <c r="F6" s="23">
        <v>1940.7</v>
      </c>
      <c r="G6" s="23">
        <v>1584.64</v>
      </c>
      <c r="H6" s="6">
        <f>+(H3+H5)*7.62%</f>
        <v>4823.222256</v>
      </c>
      <c r="I6" s="43">
        <f>+I3*7.65%</f>
        <v>1530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65" t="s">
        <v>509</v>
      </c>
      <c r="B7" s="58" t="s">
        <v>510</v>
      </c>
      <c r="C7" s="41">
        <v>7778.34</v>
      </c>
      <c r="D7" s="42">
        <v>7191.44</v>
      </c>
      <c r="E7" s="41">
        <v>9762.56</v>
      </c>
      <c r="F7" s="23">
        <v>2323.1999999999998</v>
      </c>
      <c r="G7" s="23">
        <v>2534.4</v>
      </c>
      <c r="H7" s="6">
        <v>5100</v>
      </c>
      <c r="I7" s="43">
        <v>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65" t="s">
        <v>118</v>
      </c>
      <c r="B8" s="58" t="s">
        <v>511</v>
      </c>
      <c r="C8" s="41">
        <v>7472.25</v>
      </c>
      <c r="D8" s="42">
        <v>6332.94</v>
      </c>
      <c r="E8" s="41">
        <v>9828.26</v>
      </c>
      <c r="F8" s="23">
        <v>5136.79</v>
      </c>
      <c r="G8" s="23">
        <v>3514.17</v>
      </c>
      <c r="H8" s="6">
        <f>(+H3+H5)*0.1656</f>
        <v>10481.963328</v>
      </c>
      <c r="I8" s="43">
        <f>+I6*17.56%</f>
        <v>268.66799999999995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65" t="s">
        <v>512</v>
      </c>
      <c r="B9" s="58" t="s">
        <v>513</v>
      </c>
      <c r="C9" s="41">
        <v>7048.6</v>
      </c>
      <c r="D9" s="42">
        <v>7943.36</v>
      </c>
      <c r="E9" s="41">
        <v>9801.73</v>
      </c>
      <c r="F9" s="23">
        <v>4958.0600000000004</v>
      </c>
      <c r="G9" s="23">
        <v>2264.12</v>
      </c>
      <c r="H9" s="6">
        <v>8500</v>
      </c>
      <c r="I9" s="64">
        <v>8500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65" t="s">
        <v>204</v>
      </c>
      <c r="B10" s="58" t="s">
        <v>514</v>
      </c>
      <c r="C10" s="41">
        <v>465.18</v>
      </c>
      <c r="D10" s="42">
        <v>898.66</v>
      </c>
      <c r="E10" s="41">
        <v>2600.19</v>
      </c>
      <c r="F10" s="23">
        <v>2321.5700000000002</v>
      </c>
      <c r="G10" s="23">
        <v>940.5</v>
      </c>
      <c r="H10" s="6">
        <v>5300</v>
      </c>
      <c r="I10" s="43"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65" t="s">
        <v>515</v>
      </c>
      <c r="B11" s="58" t="s">
        <v>516</v>
      </c>
      <c r="C11" s="41">
        <v>39500</v>
      </c>
      <c r="D11" s="42">
        <v>41750</v>
      </c>
      <c r="E11" s="41">
        <v>49200</v>
      </c>
      <c r="F11" s="23">
        <v>116669.15</v>
      </c>
      <c r="G11" s="23">
        <v>90480.76</v>
      </c>
      <c r="H11" s="6">
        <v>101200</v>
      </c>
      <c r="I11" s="43">
        <f>113200+55200</f>
        <v>168400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65" t="s">
        <v>517</v>
      </c>
      <c r="B12" s="58" t="s">
        <v>518</v>
      </c>
      <c r="C12" s="41">
        <v>2346.6799999999998</v>
      </c>
      <c r="D12" s="42">
        <v>121024</v>
      </c>
      <c r="E12" s="41">
        <v>105925</v>
      </c>
      <c r="F12" s="23">
        <v>13146.5</v>
      </c>
      <c r="G12" s="23">
        <v>61725</v>
      </c>
      <c r="H12" s="6">
        <v>15000</v>
      </c>
      <c r="I12" s="43">
        <v>30000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65" t="s">
        <v>519</v>
      </c>
      <c r="B13" s="58" t="s">
        <v>520</v>
      </c>
      <c r="C13" s="41">
        <v>0</v>
      </c>
      <c r="D13" s="42">
        <v>62.5</v>
      </c>
      <c r="E13" s="41">
        <v>0</v>
      </c>
      <c r="F13" s="23">
        <v>0</v>
      </c>
      <c r="G13" s="23">
        <v>0</v>
      </c>
      <c r="H13" s="6">
        <v>2500</v>
      </c>
      <c r="I13" s="43">
        <v>2500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23" t="s">
        <v>521</v>
      </c>
      <c r="B14" s="47" t="s">
        <v>522</v>
      </c>
      <c r="C14" s="41">
        <v>0</v>
      </c>
      <c r="D14" s="42">
        <v>0</v>
      </c>
      <c r="E14" s="41">
        <v>97663.42</v>
      </c>
      <c r="F14" s="23">
        <v>7909</v>
      </c>
      <c r="G14" s="23">
        <v>67.78</v>
      </c>
      <c r="H14" s="6">
        <v>0</v>
      </c>
      <c r="I14" s="43"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65" t="s">
        <v>523</v>
      </c>
      <c r="B15" s="58" t="s">
        <v>524</v>
      </c>
      <c r="C15" s="41">
        <v>61334.82</v>
      </c>
      <c r="D15" s="42">
        <v>51743.16</v>
      </c>
      <c r="E15" s="41">
        <v>31929.37</v>
      </c>
      <c r="F15" s="23">
        <v>70601.64</v>
      </c>
      <c r="G15" s="23">
        <v>14162.25</v>
      </c>
      <c r="H15" s="6">
        <v>45000</v>
      </c>
      <c r="I15" s="43">
        <v>55000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65" t="s">
        <v>525</v>
      </c>
      <c r="B16" s="58" t="s">
        <v>526</v>
      </c>
      <c r="C16" s="41">
        <v>39710.25</v>
      </c>
      <c r="D16" s="42">
        <v>22431.25</v>
      </c>
      <c r="E16" s="41">
        <v>19801.849999999999</v>
      </c>
      <c r="F16" s="23">
        <v>36229.160000000003</v>
      </c>
      <c r="G16" s="23">
        <v>8488.58</v>
      </c>
      <c r="H16" s="6">
        <v>34000</v>
      </c>
      <c r="I16" s="43">
        <v>30000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65" t="s">
        <v>527</v>
      </c>
      <c r="B17" s="58" t="s">
        <v>619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3">
        <v>11000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65" t="s">
        <v>528</v>
      </c>
      <c r="B18" s="58" t="s">
        <v>620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3">
        <v>25000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65" t="s">
        <v>529</v>
      </c>
      <c r="B19" s="58" t="s">
        <v>530</v>
      </c>
      <c r="C19" s="41">
        <v>3322.81</v>
      </c>
      <c r="D19" s="42">
        <v>12880.63</v>
      </c>
      <c r="E19" s="41">
        <v>23846.240000000002</v>
      </c>
      <c r="F19" s="23">
        <v>18910.14</v>
      </c>
      <c r="G19" s="23">
        <v>30320.48</v>
      </c>
      <c r="H19" s="6">
        <v>10500</v>
      </c>
      <c r="I19" s="43">
        <v>10000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65" t="s">
        <v>531</v>
      </c>
      <c r="B20" s="58" t="s">
        <v>532</v>
      </c>
      <c r="C20" s="41">
        <v>43262.12</v>
      </c>
      <c r="D20" s="42">
        <v>80328.179999999993</v>
      </c>
      <c r="E20" s="41">
        <v>83694.95</v>
      </c>
      <c r="F20" s="23">
        <v>61548.62</v>
      </c>
      <c r="G20" s="66">
        <v>90269.05</v>
      </c>
      <c r="H20" s="67">
        <v>40000</v>
      </c>
      <c r="I20" s="43">
        <v>40000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65" t="s">
        <v>433</v>
      </c>
      <c r="B21" s="58" t="s">
        <v>533</v>
      </c>
      <c r="C21" s="41">
        <v>501.04</v>
      </c>
      <c r="D21" s="42">
        <v>4635.49</v>
      </c>
      <c r="E21" s="41">
        <v>9316.4699999999993</v>
      </c>
      <c r="F21" s="23">
        <v>6244.46</v>
      </c>
      <c r="G21" s="23">
        <v>1177.9000000000001</v>
      </c>
      <c r="H21" s="6">
        <v>3500</v>
      </c>
      <c r="I21" s="43">
        <v>7000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65" t="s">
        <v>322</v>
      </c>
      <c r="B22" s="58" t="s">
        <v>534</v>
      </c>
      <c r="C22" s="41">
        <v>2025.68</v>
      </c>
      <c r="D22" s="42">
        <v>1409.96</v>
      </c>
      <c r="E22" s="41">
        <v>2767.5</v>
      </c>
      <c r="F22" s="23">
        <v>3201.44</v>
      </c>
      <c r="G22" s="23">
        <v>613.87</v>
      </c>
      <c r="H22" s="6">
        <v>1500</v>
      </c>
      <c r="I22" s="64">
        <v>1227.74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65" t="s">
        <v>170</v>
      </c>
      <c r="B23" s="58" t="s">
        <v>535</v>
      </c>
      <c r="C23" s="41">
        <v>12911</v>
      </c>
      <c r="D23" s="42">
        <v>15685</v>
      </c>
      <c r="E23" s="41">
        <v>16141.24</v>
      </c>
      <c r="F23" s="23">
        <v>9598.5</v>
      </c>
      <c r="G23" s="23">
        <v>8995.7999999999993</v>
      </c>
      <c r="H23" s="6">
        <v>16500</v>
      </c>
      <c r="I23" s="64">
        <v>17991.599999999999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65" t="s">
        <v>220</v>
      </c>
      <c r="B24" s="58" t="s">
        <v>536</v>
      </c>
      <c r="C24" s="41">
        <v>581.5</v>
      </c>
      <c r="D24" s="42">
        <v>4095.52</v>
      </c>
      <c r="E24" s="41">
        <v>1597.6</v>
      </c>
      <c r="F24" s="23">
        <v>9598.5</v>
      </c>
      <c r="G24" s="23">
        <v>473.13</v>
      </c>
      <c r="H24" s="6">
        <v>4095</v>
      </c>
      <c r="I24" s="64">
        <v>946.26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65" t="s">
        <v>537</v>
      </c>
      <c r="B25" s="58" t="s">
        <v>538</v>
      </c>
      <c r="C25" s="41">
        <v>2292.41</v>
      </c>
      <c r="D25" s="42">
        <v>2357.81</v>
      </c>
      <c r="E25" s="41">
        <v>2904.03</v>
      </c>
      <c r="F25" s="23">
        <v>2620.92</v>
      </c>
      <c r="G25" s="23">
        <v>1310.82</v>
      </c>
      <c r="H25" s="6">
        <v>2500</v>
      </c>
      <c r="I25" s="43">
        <v>2500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65" t="s">
        <v>134</v>
      </c>
      <c r="B26" s="58" t="s">
        <v>539</v>
      </c>
      <c r="C26" s="41">
        <v>105.41</v>
      </c>
      <c r="D26" s="42">
        <v>0</v>
      </c>
      <c r="E26" s="41">
        <v>1168.3399999999999</v>
      </c>
      <c r="F26" s="23">
        <v>264.39999999999998</v>
      </c>
      <c r="G26" s="23">
        <v>0</v>
      </c>
      <c r="H26" s="6">
        <v>1000</v>
      </c>
      <c r="I26" s="43"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23" t="s">
        <v>540</v>
      </c>
      <c r="B27" s="47" t="s">
        <v>541</v>
      </c>
      <c r="C27" s="41">
        <v>0</v>
      </c>
      <c r="D27" s="42">
        <v>0</v>
      </c>
      <c r="E27" s="41">
        <v>-4100</v>
      </c>
      <c r="F27" s="23">
        <v>223.42</v>
      </c>
      <c r="G27" s="66">
        <v>1071.54</v>
      </c>
      <c r="H27" s="67">
        <v>0</v>
      </c>
      <c r="I27" s="43">
        <v>100000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65" t="s">
        <v>542</v>
      </c>
      <c r="B28" s="58" t="s">
        <v>543</v>
      </c>
      <c r="C28" s="41">
        <v>27463.55</v>
      </c>
      <c r="D28" s="42">
        <v>32312.560000000001</v>
      </c>
      <c r="E28" s="41">
        <v>49610.59</v>
      </c>
      <c r="F28" s="23">
        <v>41396.83</v>
      </c>
      <c r="G28" s="23">
        <v>24458.86</v>
      </c>
      <c r="H28" s="6">
        <v>35000</v>
      </c>
      <c r="I28" s="43">
        <f>15000+35000</f>
        <v>50000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65" t="s">
        <v>544</v>
      </c>
      <c r="B29" s="58" t="s">
        <v>545</v>
      </c>
      <c r="C29" s="41">
        <v>2067.33</v>
      </c>
      <c r="D29" s="42">
        <v>2542.54</v>
      </c>
      <c r="E29" s="41">
        <v>3240.9</v>
      </c>
      <c r="F29" s="23">
        <v>4799.75</v>
      </c>
      <c r="G29" s="23">
        <v>1258.98</v>
      </c>
      <c r="H29" s="6">
        <v>3000</v>
      </c>
      <c r="I29" s="43">
        <v>3000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65" t="s">
        <v>546</v>
      </c>
      <c r="B30" s="58" t="s">
        <v>547</v>
      </c>
      <c r="C30" s="41">
        <v>0</v>
      </c>
      <c r="D30" s="42">
        <v>0</v>
      </c>
      <c r="E30" s="41">
        <v>0</v>
      </c>
      <c r="F30" s="23">
        <v>5540.57</v>
      </c>
      <c r="G30" s="23">
        <v>0</v>
      </c>
      <c r="H30" s="6">
        <v>5000</v>
      </c>
      <c r="I30" s="43">
        <v>1500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65" t="s">
        <v>548</v>
      </c>
      <c r="B31" s="58" t="s">
        <v>549</v>
      </c>
      <c r="C31" s="41">
        <v>0</v>
      </c>
      <c r="D31" s="42">
        <v>439.77</v>
      </c>
      <c r="E31" s="41">
        <v>2930.91</v>
      </c>
      <c r="F31" s="23">
        <v>0</v>
      </c>
      <c r="G31" s="23">
        <v>0</v>
      </c>
      <c r="H31" s="6">
        <v>100</v>
      </c>
      <c r="I31" s="43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65" t="s">
        <v>550</v>
      </c>
      <c r="B32" s="58" t="s">
        <v>551</v>
      </c>
      <c r="C32" s="41">
        <v>19878.7</v>
      </c>
      <c r="D32" s="42">
        <v>40923.08</v>
      </c>
      <c r="E32" s="41">
        <v>62773.1</v>
      </c>
      <c r="F32" s="23">
        <v>51078.82</v>
      </c>
      <c r="G32" s="23">
        <v>28692.19</v>
      </c>
      <c r="H32" s="6">
        <v>40000</v>
      </c>
      <c r="I32" s="43">
        <v>60000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65" t="s">
        <v>552</v>
      </c>
      <c r="B33" s="58" t="s">
        <v>553</v>
      </c>
      <c r="C33" s="41">
        <v>118266.96</v>
      </c>
      <c r="D33" s="42">
        <v>157179.81</v>
      </c>
      <c r="E33" s="41">
        <v>131809.5</v>
      </c>
      <c r="F33" s="23">
        <v>130569.47</v>
      </c>
      <c r="G33" s="23">
        <v>81112.259999999995</v>
      </c>
      <c r="H33" s="6">
        <v>150000</v>
      </c>
      <c r="I33" s="43">
        <v>150000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65" t="s">
        <v>554</v>
      </c>
      <c r="B34" s="58" t="s">
        <v>555</v>
      </c>
      <c r="C34" s="41">
        <v>3703.99</v>
      </c>
      <c r="D34" s="42">
        <v>3468.54</v>
      </c>
      <c r="E34" s="41">
        <v>9251.7199999999993</v>
      </c>
      <c r="F34" s="23">
        <v>12332.29</v>
      </c>
      <c r="G34" s="23">
        <v>27797.85</v>
      </c>
      <c r="H34" s="6">
        <v>6000</v>
      </c>
      <c r="I34" s="43">
        <v>12000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23" t="s">
        <v>556</v>
      </c>
      <c r="B35" s="47" t="s">
        <v>557</v>
      </c>
      <c r="C35" s="41">
        <v>0</v>
      </c>
      <c r="D35" s="41">
        <v>0</v>
      </c>
      <c r="E35" s="41">
        <v>1306.57</v>
      </c>
      <c r="F35" s="23">
        <v>0</v>
      </c>
      <c r="G35" s="23">
        <v>0</v>
      </c>
      <c r="H35" s="6">
        <v>1500</v>
      </c>
      <c r="I35" s="43"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65" t="s">
        <v>183</v>
      </c>
      <c r="B36" s="58" t="s">
        <v>558</v>
      </c>
      <c r="C36" s="41">
        <v>0</v>
      </c>
      <c r="D36" s="42">
        <v>3597.9</v>
      </c>
      <c r="E36" s="41">
        <v>28455.040000000001</v>
      </c>
      <c r="F36" s="23">
        <v>22540.75</v>
      </c>
      <c r="G36" s="23">
        <v>2672.63</v>
      </c>
      <c r="H36" s="6">
        <v>0</v>
      </c>
      <c r="I36" s="43"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65" t="s">
        <v>559</v>
      </c>
      <c r="B37" s="58" t="s">
        <v>560</v>
      </c>
      <c r="C37" s="41">
        <v>2660</v>
      </c>
      <c r="D37" s="42">
        <v>4860</v>
      </c>
      <c r="E37" s="41">
        <v>2935</v>
      </c>
      <c r="F37" s="23">
        <v>2660</v>
      </c>
      <c r="G37" s="23">
        <v>2660</v>
      </c>
      <c r="H37" s="6">
        <v>3200</v>
      </c>
      <c r="I37" s="43">
        <v>3200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65" t="s">
        <v>338</v>
      </c>
      <c r="B38" s="58" t="s">
        <v>561</v>
      </c>
      <c r="C38" s="41">
        <v>132.72</v>
      </c>
      <c r="D38" s="42">
        <v>778.48</v>
      </c>
      <c r="E38" s="41">
        <v>195.36</v>
      </c>
      <c r="F38" s="23">
        <v>186.42</v>
      </c>
      <c r="G38" s="23">
        <v>0</v>
      </c>
      <c r="H38" s="6">
        <v>500</v>
      </c>
      <c r="I38" s="43">
        <v>500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65" t="s">
        <v>562</v>
      </c>
      <c r="B39" s="58" t="s">
        <v>563</v>
      </c>
      <c r="C39" s="41">
        <v>14072.24</v>
      </c>
      <c r="D39" s="42">
        <v>44228.46</v>
      </c>
      <c r="E39" s="41">
        <v>191230.13</v>
      </c>
      <c r="F39" s="23">
        <v>78837.460000000006</v>
      </c>
      <c r="G39" s="23">
        <v>18312</v>
      </c>
      <c r="H39" s="6">
        <v>20000</v>
      </c>
      <c r="I39" s="43">
        <v>15000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65" t="s">
        <v>564</v>
      </c>
      <c r="B40" s="58" t="s">
        <v>565</v>
      </c>
      <c r="C40" s="41">
        <v>5871.91</v>
      </c>
      <c r="D40" s="42">
        <v>7433.79</v>
      </c>
      <c r="E40" s="41">
        <v>5958.2</v>
      </c>
      <c r="F40" s="23">
        <v>7002.88</v>
      </c>
      <c r="G40" s="23">
        <v>4048.91</v>
      </c>
      <c r="H40" s="6">
        <v>7500</v>
      </c>
      <c r="I40" s="43">
        <v>7500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65" t="s">
        <v>566</v>
      </c>
      <c r="B41" s="58" t="s">
        <v>567</v>
      </c>
      <c r="C41" s="41">
        <v>209.63</v>
      </c>
      <c r="D41" s="42">
        <v>8691.6</v>
      </c>
      <c r="E41" s="41">
        <v>77105.289999999994</v>
      </c>
      <c r="F41" s="23">
        <v>171389.71</v>
      </c>
      <c r="G41" s="23">
        <v>55160.5</v>
      </c>
      <c r="H41" s="6">
        <v>40000</v>
      </c>
      <c r="I41" s="43">
        <v>30000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65" t="s">
        <v>568</v>
      </c>
      <c r="B42" s="58" t="s">
        <v>569</v>
      </c>
      <c r="C42" s="41">
        <v>19634.13</v>
      </c>
      <c r="D42" s="42">
        <v>44621.47</v>
      </c>
      <c r="E42" s="41">
        <v>23852.5</v>
      </c>
      <c r="F42" s="23">
        <v>21609.759999999998</v>
      </c>
      <c r="G42" s="23">
        <v>5024</v>
      </c>
      <c r="H42" s="6">
        <v>17000</v>
      </c>
      <c r="I42" s="43">
        <v>17000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65" t="s">
        <v>570</v>
      </c>
      <c r="B43" s="58" t="s">
        <v>571</v>
      </c>
      <c r="C43" s="41">
        <v>1126.8</v>
      </c>
      <c r="D43" s="42">
        <v>823.4</v>
      </c>
      <c r="E43" s="41">
        <v>0</v>
      </c>
      <c r="F43" s="23">
        <v>0</v>
      </c>
      <c r="G43" s="23">
        <v>0</v>
      </c>
      <c r="H43" s="6">
        <v>600</v>
      </c>
      <c r="I43" s="43"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65" t="s">
        <v>572</v>
      </c>
      <c r="B44" s="58" t="s">
        <v>573</v>
      </c>
      <c r="C44" s="41">
        <v>0</v>
      </c>
      <c r="D44" s="42">
        <v>51847.86</v>
      </c>
      <c r="E44" s="41">
        <v>67187.95</v>
      </c>
      <c r="F44" s="23">
        <v>88126.38</v>
      </c>
      <c r="G44" s="23">
        <v>4796.1099999999997</v>
      </c>
      <c r="H44" s="6">
        <v>10000</v>
      </c>
      <c r="I44" s="43">
        <v>10000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65" t="s">
        <v>574</v>
      </c>
      <c r="B45" s="58" t="s">
        <v>575</v>
      </c>
      <c r="C45" s="41">
        <v>10012.200000000001</v>
      </c>
      <c r="D45" s="42">
        <v>17113.57</v>
      </c>
      <c r="E45" s="41">
        <v>12749.24</v>
      </c>
      <c r="F45" s="23">
        <v>10476.75</v>
      </c>
      <c r="G45" s="23">
        <v>7498.13</v>
      </c>
      <c r="H45" s="6">
        <v>10000</v>
      </c>
      <c r="I45" s="43">
        <v>15000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65" t="s">
        <v>576</v>
      </c>
      <c r="B46" s="58" t="s">
        <v>577</v>
      </c>
      <c r="C46" s="41">
        <v>347.4</v>
      </c>
      <c r="D46" s="42">
        <v>347.4</v>
      </c>
      <c r="E46" s="41">
        <v>0</v>
      </c>
      <c r="F46" s="52"/>
      <c r="G46" s="6"/>
      <c r="H46" s="6">
        <v>0</v>
      </c>
      <c r="I46" s="43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65" t="s">
        <v>578</v>
      </c>
      <c r="B47" s="58" t="s">
        <v>579</v>
      </c>
      <c r="C47" s="41">
        <v>20.190000000000001</v>
      </c>
      <c r="D47" s="42">
        <v>17439.689999999999</v>
      </c>
      <c r="E47" s="41">
        <v>38253.64</v>
      </c>
      <c r="F47" s="23">
        <v>63936.26</v>
      </c>
      <c r="G47" s="23">
        <v>85612.69</v>
      </c>
      <c r="H47" s="6">
        <v>10000</v>
      </c>
      <c r="I47" s="43">
        <v>10000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65" t="s">
        <v>580</v>
      </c>
      <c r="B48" s="58" t="s">
        <v>581</v>
      </c>
      <c r="C48" s="41">
        <v>11414.33</v>
      </c>
      <c r="D48" s="42">
        <v>10171.44</v>
      </c>
      <c r="E48" s="41">
        <v>18892.37</v>
      </c>
      <c r="F48" s="23">
        <v>11328.06</v>
      </c>
      <c r="G48" s="23">
        <v>10785.14</v>
      </c>
      <c r="H48" s="6">
        <v>20000</v>
      </c>
      <c r="I48" s="43">
        <v>15000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65" t="s">
        <v>582</v>
      </c>
      <c r="B49" s="58" t="s">
        <v>583</v>
      </c>
      <c r="C49" s="41">
        <v>347.4</v>
      </c>
      <c r="D49" s="42">
        <v>347.4</v>
      </c>
      <c r="E49" s="41">
        <v>0</v>
      </c>
      <c r="F49" s="52"/>
      <c r="G49" s="6"/>
      <c r="H49" s="6">
        <v>700</v>
      </c>
      <c r="I49" s="43">
        <v>0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65" t="s">
        <v>584</v>
      </c>
      <c r="B50" s="58" t="s">
        <v>585</v>
      </c>
      <c r="C50" s="41">
        <v>0</v>
      </c>
      <c r="D50" s="42">
        <v>347.4</v>
      </c>
      <c r="E50" s="41">
        <v>46.41</v>
      </c>
      <c r="F50" s="23">
        <v>362.87</v>
      </c>
      <c r="G50" s="23">
        <v>694.8</v>
      </c>
      <c r="H50" s="6">
        <v>2500</v>
      </c>
      <c r="I50" s="43">
        <v>5000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65" t="s">
        <v>586</v>
      </c>
      <c r="B51" s="58" t="s">
        <v>587</v>
      </c>
      <c r="C51" s="41">
        <v>1786.46</v>
      </c>
      <c r="D51" s="42">
        <v>1627.46</v>
      </c>
      <c r="E51" s="41">
        <v>3943.75</v>
      </c>
      <c r="F51" s="23">
        <v>3401.69</v>
      </c>
      <c r="G51" s="23">
        <v>1130.82</v>
      </c>
      <c r="H51" s="6">
        <v>3500</v>
      </c>
      <c r="I51" s="43">
        <v>2500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65" t="s">
        <v>588</v>
      </c>
      <c r="B52" s="58" t="s">
        <v>589</v>
      </c>
      <c r="C52" s="41">
        <v>5139.96</v>
      </c>
      <c r="D52" s="42">
        <v>5099.54</v>
      </c>
      <c r="E52" s="41">
        <v>19209.240000000002</v>
      </c>
      <c r="F52" s="23">
        <v>4709.1400000000003</v>
      </c>
      <c r="G52" s="23">
        <v>4173.51</v>
      </c>
      <c r="H52" s="6">
        <v>13000</v>
      </c>
      <c r="I52" s="43">
        <v>8000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65" t="s">
        <v>590</v>
      </c>
      <c r="B53" s="58" t="s">
        <v>591</v>
      </c>
      <c r="C53" s="41">
        <v>65.540000000000006</v>
      </c>
      <c r="D53" s="42">
        <v>2283.5500000000002</v>
      </c>
      <c r="E53" s="41">
        <v>0</v>
      </c>
      <c r="F53" s="23">
        <v>0</v>
      </c>
      <c r="G53" s="23">
        <v>0</v>
      </c>
      <c r="H53" s="6">
        <v>80000</v>
      </c>
      <c r="I53" s="43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65" t="s">
        <v>592</v>
      </c>
      <c r="B54" s="58" t="s">
        <v>593</v>
      </c>
      <c r="C54" s="41">
        <v>0</v>
      </c>
      <c r="D54" s="42">
        <v>0</v>
      </c>
      <c r="E54" s="41">
        <v>0</v>
      </c>
      <c r="F54" s="23">
        <v>0</v>
      </c>
      <c r="G54" s="23">
        <v>0</v>
      </c>
      <c r="H54" s="6">
        <v>14500</v>
      </c>
      <c r="I54" s="43">
        <v>14500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65" t="s">
        <v>594</v>
      </c>
      <c r="B55" s="58" t="s">
        <v>595</v>
      </c>
      <c r="C55" s="41">
        <v>0</v>
      </c>
      <c r="D55" s="42">
        <v>0</v>
      </c>
      <c r="E55" s="41">
        <v>0</v>
      </c>
      <c r="F55" s="23">
        <v>0</v>
      </c>
      <c r="G55" s="23">
        <v>0</v>
      </c>
      <c r="H55" s="6">
        <v>14500</v>
      </c>
      <c r="I55" s="43">
        <v>14500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65" t="s">
        <v>596</v>
      </c>
      <c r="B56" s="58" t="s">
        <v>597</v>
      </c>
      <c r="C56" s="41">
        <v>0</v>
      </c>
      <c r="D56" s="42">
        <v>12000</v>
      </c>
      <c r="E56" s="41">
        <v>0</v>
      </c>
      <c r="F56" s="23">
        <v>0</v>
      </c>
      <c r="G56" s="23">
        <v>0</v>
      </c>
      <c r="H56" s="6">
        <v>127311.67</v>
      </c>
      <c r="I56" s="43">
        <v>11535.73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65" t="s">
        <v>598</v>
      </c>
      <c r="B57" s="82" t="s">
        <v>623</v>
      </c>
      <c r="C57" s="41"/>
      <c r="D57" s="42"/>
      <c r="E57" s="41"/>
      <c r="F57" s="23"/>
      <c r="G57" s="23"/>
      <c r="H57" s="6"/>
      <c r="I57" s="43">
        <v>83000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48" t="s">
        <v>613</v>
      </c>
      <c r="B58" s="58" t="s">
        <v>621</v>
      </c>
      <c r="C58" s="41">
        <v>4500</v>
      </c>
      <c r="D58" s="42">
        <v>563.4</v>
      </c>
      <c r="E58" s="41">
        <v>0</v>
      </c>
      <c r="F58" s="23">
        <v>0</v>
      </c>
      <c r="G58" s="23">
        <v>0</v>
      </c>
      <c r="H58" s="6">
        <v>1500</v>
      </c>
      <c r="I58" s="43">
        <v>25000</v>
      </c>
      <c r="J58" s="5"/>
      <c r="K58" s="5"/>
      <c r="L58" s="46"/>
      <c r="M58" s="5"/>
      <c r="N58" s="4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2"/>
      <c r="B59" s="25"/>
      <c r="C59" s="20">
        <f t="shared" ref="C59:H59" si="0">SUM(C3:C56)</f>
        <v>544867.39999999979</v>
      </c>
      <c r="D59" s="20">
        <f t="shared" si="0"/>
        <v>925148.73</v>
      </c>
      <c r="E59" s="20">
        <f t="shared" si="0"/>
        <v>1311594.0199999998</v>
      </c>
      <c r="F59" s="20">
        <f t="shared" si="0"/>
        <v>1139505.3400000001</v>
      </c>
      <c r="G59" s="25">
        <f t="shared" si="0"/>
        <v>706689.24</v>
      </c>
      <c r="H59" s="25">
        <f t="shared" si="0"/>
        <v>1010358.735584</v>
      </c>
      <c r="I59" s="43">
        <f>SUM(I3:I58)</f>
        <v>1095599.9979999999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40"/>
      <c r="B60" s="12"/>
      <c r="C60" s="20"/>
      <c r="D60" s="20"/>
      <c r="E60" s="20"/>
      <c r="F60" s="52"/>
      <c r="G60" s="6"/>
      <c r="H60" s="6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40"/>
      <c r="B61" s="12"/>
      <c r="C61" s="20"/>
      <c r="D61" s="20"/>
      <c r="E61" s="20"/>
      <c r="F61" s="52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40"/>
      <c r="B62" s="12"/>
      <c r="C62" s="20"/>
      <c r="D62" s="20"/>
      <c r="E62" s="20"/>
      <c r="F62" s="52"/>
      <c r="G62" s="6"/>
      <c r="H62" s="6"/>
      <c r="I62" s="6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40"/>
      <c r="B63" s="12"/>
      <c r="C63" s="20"/>
      <c r="D63" s="20"/>
      <c r="E63" s="20"/>
      <c r="F63" s="52"/>
      <c r="G63" s="6"/>
      <c r="H63" s="6"/>
      <c r="I63" s="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40"/>
      <c r="B64" s="12"/>
      <c r="C64" s="20"/>
      <c r="D64" s="20"/>
      <c r="E64" s="20"/>
      <c r="F64" s="52"/>
      <c r="G64" s="6"/>
      <c r="H64" s="6"/>
      <c r="I64" s="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40"/>
      <c r="B65" s="12"/>
      <c r="C65" s="20"/>
      <c r="D65" s="20"/>
      <c r="E65" s="20"/>
      <c r="F65" s="52"/>
      <c r="G65" s="6"/>
      <c r="H65" s="6"/>
      <c r="I65" s="6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40"/>
      <c r="B66" s="12"/>
      <c r="C66" s="20"/>
      <c r="D66" s="20"/>
      <c r="E66" s="20"/>
      <c r="F66" s="52"/>
      <c r="G66" s="6"/>
      <c r="H66" s="6"/>
      <c r="I66" s="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40"/>
      <c r="B67" s="12"/>
      <c r="C67" s="20"/>
      <c r="D67" s="20"/>
      <c r="E67" s="20"/>
      <c r="F67" s="52"/>
      <c r="G67" s="6"/>
      <c r="H67" s="6"/>
      <c r="I67" s="6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40"/>
      <c r="B68" s="12"/>
      <c r="C68" s="20"/>
      <c r="D68" s="20"/>
      <c r="E68" s="20"/>
      <c r="F68" s="52"/>
      <c r="G68" s="6"/>
      <c r="H68" s="6"/>
      <c r="I68" s="6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40"/>
      <c r="B69" s="12"/>
      <c r="C69" s="20"/>
      <c r="D69" s="20"/>
      <c r="E69" s="20"/>
      <c r="F69" s="52"/>
      <c r="G69" s="6"/>
      <c r="H69" s="6"/>
      <c r="I69" s="6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40"/>
      <c r="B70" s="12"/>
      <c r="C70" s="20"/>
      <c r="D70" s="20"/>
      <c r="E70" s="20"/>
      <c r="F70" s="52"/>
      <c r="G70" s="6"/>
      <c r="H70" s="6"/>
      <c r="I70" s="6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40"/>
      <c r="B71" s="12"/>
      <c r="C71" s="20"/>
      <c r="D71" s="20"/>
      <c r="E71" s="20"/>
      <c r="F71" s="52"/>
      <c r="G71" s="6"/>
      <c r="H71" s="6"/>
      <c r="I71" s="6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40"/>
      <c r="B72" s="12"/>
      <c r="C72" s="20"/>
      <c r="D72" s="20"/>
      <c r="E72" s="20"/>
      <c r="F72" s="52"/>
      <c r="G72" s="6"/>
      <c r="H72" s="6"/>
      <c r="I72" s="6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40"/>
      <c r="B73" s="12"/>
      <c r="C73" s="20"/>
      <c r="D73" s="20"/>
      <c r="E73" s="20"/>
      <c r="F73" s="52"/>
      <c r="G73" s="6"/>
      <c r="H73" s="6"/>
      <c r="I73" s="6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40"/>
      <c r="B74" s="12"/>
      <c r="C74" s="20"/>
      <c r="D74" s="20"/>
      <c r="E74" s="20"/>
      <c r="F74" s="52"/>
      <c r="G74" s="6"/>
      <c r="H74" s="6"/>
      <c r="I74" s="6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40"/>
      <c r="B75" s="12"/>
      <c r="C75" s="20"/>
      <c r="D75" s="20"/>
      <c r="E75" s="20"/>
      <c r="F75" s="52"/>
      <c r="G75" s="6"/>
      <c r="H75" s="6"/>
      <c r="I75" s="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40"/>
      <c r="B76" s="12"/>
      <c r="C76" s="20"/>
      <c r="D76" s="20"/>
      <c r="E76" s="20"/>
      <c r="F76" s="52"/>
      <c r="G76" s="6"/>
      <c r="H76" s="6"/>
      <c r="I76" s="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40"/>
      <c r="B77" s="12"/>
      <c r="C77" s="20"/>
      <c r="D77" s="20"/>
      <c r="E77" s="20"/>
      <c r="F77" s="52"/>
      <c r="G77" s="6"/>
      <c r="H77" s="6"/>
      <c r="I77" s="6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40"/>
      <c r="B78" s="12"/>
      <c r="C78" s="20"/>
      <c r="D78" s="20"/>
      <c r="E78" s="20"/>
      <c r="F78" s="52"/>
      <c r="G78" s="6"/>
      <c r="H78" s="6"/>
      <c r="I78" s="6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40"/>
      <c r="B79" s="12"/>
      <c r="C79" s="20"/>
      <c r="D79" s="20"/>
      <c r="E79" s="20"/>
      <c r="F79" s="52"/>
      <c r="G79" s="6"/>
      <c r="H79" s="6"/>
      <c r="I79" s="6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40"/>
      <c r="B80" s="12"/>
      <c r="C80" s="20"/>
      <c r="D80" s="20"/>
      <c r="E80" s="20"/>
      <c r="F80" s="52"/>
      <c r="G80" s="6"/>
      <c r="H80" s="6"/>
      <c r="I80" s="6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40"/>
      <c r="B81" s="12"/>
      <c r="C81" s="20"/>
      <c r="D81" s="20"/>
      <c r="E81" s="20"/>
      <c r="F81" s="52"/>
      <c r="G81" s="6"/>
      <c r="H81" s="6"/>
      <c r="I81" s="6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40"/>
      <c r="B82" s="12"/>
      <c r="C82" s="20"/>
      <c r="D82" s="20"/>
      <c r="E82" s="20"/>
      <c r="F82" s="52"/>
      <c r="G82" s="6"/>
      <c r="H82" s="6"/>
      <c r="I82" s="6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40"/>
      <c r="B83" s="12"/>
      <c r="C83" s="20"/>
      <c r="D83" s="20"/>
      <c r="E83" s="20"/>
      <c r="F83" s="52"/>
      <c r="G83" s="6"/>
      <c r="H83" s="6"/>
      <c r="I83" s="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40"/>
      <c r="B84" s="12"/>
      <c r="C84" s="20"/>
      <c r="D84" s="20"/>
      <c r="E84" s="20"/>
      <c r="F84" s="52"/>
      <c r="G84" s="6"/>
      <c r="H84" s="6"/>
      <c r="I84" s="6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40"/>
      <c r="B85" s="12"/>
      <c r="C85" s="20"/>
      <c r="D85" s="20"/>
      <c r="E85" s="20"/>
      <c r="F85" s="52"/>
      <c r="G85" s="6"/>
      <c r="H85" s="6"/>
      <c r="I85" s="6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40"/>
      <c r="B86" s="12"/>
      <c r="C86" s="20"/>
      <c r="D86" s="20"/>
      <c r="E86" s="20"/>
      <c r="F86" s="52"/>
      <c r="G86" s="6"/>
      <c r="H86" s="6"/>
      <c r="I86" s="6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40"/>
      <c r="B87" s="12"/>
      <c r="C87" s="20"/>
      <c r="D87" s="20"/>
      <c r="E87" s="20"/>
      <c r="F87" s="52"/>
      <c r="G87" s="6"/>
      <c r="H87" s="6"/>
      <c r="I87" s="6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40"/>
      <c r="B88" s="12"/>
      <c r="C88" s="20"/>
      <c r="D88" s="20"/>
      <c r="E88" s="20"/>
      <c r="F88" s="52"/>
      <c r="G88" s="6"/>
      <c r="H88" s="6"/>
      <c r="I88" s="6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40"/>
      <c r="B89" s="12"/>
      <c r="C89" s="20"/>
      <c r="D89" s="20"/>
      <c r="E89" s="20"/>
      <c r="F89" s="52"/>
      <c r="G89" s="6"/>
      <c r="H89" s="6"/>
      <c r="I89" s="6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40"/>
      <c r="B90" s="12"/>
      <c r="C90" s="20"/>
      <c r="D90" s="20"/>
      <c r="E90" s="20"/>
      <c r="F90" s="52"/>
      <c r="G90" s="6"/>
      <c r="H90" s="6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40"/>
      <c r="B91" s="12"/>
      <c r="C91" s="20"/>
      <c r="D91" s="20"/>
      <c r="E91" s="20"/>
      <c r="F91" s="52"/>
      <c r="G91" s="6"/>
      <c r="H91" s="6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40"/>
      <c r="B92" s="12"/>
      <c r="C92" s="20"/>
      <c r="D92" s="20"/>
      <c r="E92" s="20"/>
      <c r="F92" s="52"/>
      <c r="G92" s="6"/>
      <c r="H92" s="6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40"/>
      <c r="B93" s="12"/>
      <c r="C93" s="20"/>
      <c r="D93" s="20"/>
      <c r="E93" s="20"/>
      <c r="F93" s="52"/>
      <c r="G93" s="6"/>
      <c r="H93" s="6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40"/>
      <c r="B94" s="12"/>
      <c r="C94" s="20"/>
      <c r="D94" s="20"/>
      <c r="E94" s="20"/>
      <c r="F94" s="52"/>
      <c r="G94" s="6"/>
      <c r="H94" s="6"/>
      <c r="I94" s="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40"/>
      <c r="B95" s="12"/>
      <c r="C95" s="20"/>
      <c r="D95" s="20"/>
      <c r="E95" s="20"/>
      <c r="F95" s="52"/>
      <c r="G95" s="6"/>
      <c r="H95" s="6"/>
      <c r="I95" s="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40"/>
      <c r="B96" s="12"/>
      <c r="C96" s="20"/>
      <c r="D96" s="20"/>
      <c r="E96" s="20"/>
      <c r="F96" s="52"/>
      <c r="G96" s="6"/>
      <c r="H96" s="6"/>
      <c r="I96" s="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40"/>
      <c r="B97" s="12"/>
      <c r="C97" s="20"/>
      <c r="D97" s="20"/>
      <c r="E97" s="20"/>
      <c r="F97" s="52"/>
      <c r="G97" s="6"/>
      <c r="H97" s="6"/>
      <c r="I97" s="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40"/>
      <c r="B98" s="12"/>
      <c r="C98" s="20"/>
      <c r="D98" s="20"/>
      <c r="E98" s="20"/>
      <c r="F98" s="52"/>
      <c r="G98" s="6"/>
      <c r="H98" s="6"/>
      <c r="I98" s="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40"/>
      <c r="B99" s="12"/>
      <c r="C99" s="20"/>
      <c r="D99" s="20"/>
      <c r="E99" s="20"/>
      <c r="F99" s="52"/>
      <c r="G99" s="6"/>
      <c r="H99" s="6"/>
      <c r="I99" s="6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40"/>
      <c r="B100" s="12"/>
      <c r="C100" s="20"/>
      <c r="D100" s="20"/>
      <c r="E100" s="20"/>
      <c r="F100" s="52"/>
      <c r="G100" s="6"/>
      <c r="H100" s="6"/>
      <c r="I100" s="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40"/>
      <c r="B101" s="12"/>
      <c r="C101" s="20"/>
      <c r="D101" s="20"/>
      <c r="E101" s="20"/>
      <c r="F101" s="52"/>
      <c r="G101" s="6"/>
      <c r="H101" s="6"/>
      <c r="I101" s="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40"/>
      <c r="B102" s="12"/>
      <c r="C102" s="20"/>
      <c r="D102" s="20"/>
      <c r="E102" s="20"/>
      <c r="F102" s="52"/>
      <c r="G102" s="6"/>
      <c r="H102" s="6"/>
      <c r="I102" s="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40"/>
      <c r="B103" s="12"/>
      <c r="C103" s="20"/>
      <c r="D103" s="20"/>
      <c r="E103" s="20"/>
      <c r="F103" s="52"/>
      <c r="G103" s="6"/>
      <c r="H103" s="6"/>
      <c r="I103" s="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/>
      <c r="B104" s="12"/>
      <c r="C104" s="20"/>
      <c r="D104" s="20"/>
      <c r="E104" s="20"/>
      <c r="F104" s="52"/>
      <c r="G104" s="6"/>
      <c r="H104" s="6"/>
      <c r="I104" s="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40"/>
      <c r="B105" s="12"/>
      <c r="C105" s="20"/>
      <c r="D105" s="20"/>
      <c r="E105" s="20"/>
      <c r="F105" s="52"/>
      <c r="G105" s="6"/>
      <c r="H105" s="6"/>
      <c r="I105" s="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40"/>
      <c r="B106" s="12"/>
      <c r="C106" s="20"/>
      <c r="D106" s="20"/>
      <c r="E106" s="20"/>
      <c r="F106" s="52"/>
      <c r="G106" s="6"/>
      <c r="H106" s="6"/>
      <c r="I106" s="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40"/>
      <c r="B107" s="12"/>
      <c r="C107" s="20"/>
      <c r="D107" s="20"/>
      <c r="E107" s="20"/>
      <c r="F107" s="52"/>
      <c r="G107" s="6"/>
      <c r="H107" s="6"/>
      <c r="I107" s="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40"/>
      <c r="B108" s="12"/>
      <c r="C108" s="20"/>
      <c r="D108" s="20"/>
      <c r="E108" s="20"/>
      <c r="F108" s="52"/>
      <c r="G108" s="6"/>
      <c r="H108" s="6"/>
      <c r="I108" s="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40"/>
      <c r="B109" s="12"/>
      <c r="C109" s="20"/>
      <c r="D109" s="20"/>
      <c r="E109" s="20"/>
      <c r="F109" s="52"/>
      <c r="G109" s="6"/>
      <c r="H109" s="6"/>
      <c r="I109" s="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40"/>
      <c r="B110" s="12"/>
      <c r="C110" s="20"/>
      <c r="D110" s="20"/>
      <c r="E110" s="20"/>
      <c r="F110" s="52"/>
      <c r="G110" s="6"/>
      <c r="H110" s="6"/>
      <c r="I110" s="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40"/>
      <c r="B111" s="12"/>
      <c r="C111" s="20"/>
      <c r="D111" s="20"/>
      <c r="E111" s="20"/>
      <c r="F111" s="52"/>
      <c r="G111" s="6"/>
      <c r="H111" s="6"/>
      <c r="I111" s="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40"/>
      <c r="B112" s="12"/>
      <c r="C112" s="20"/>
      <c r="D112" s="20"/>
      <c r="E112" s="20"/>
      <c r="F112" s="52"/>
      <c r="G112" s="6"/>
      <c r="H112" s="6"/>
      <c r="I112" s="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40"/>
      <c r="B113" s="12"/>
      <c r="C113" s="20"/>
      <c r="D113" s="20"/>
      <c r="E113" s="20"/>
      <c r="F113" s="52"/>
      <c r="G113" s="6"/>
      <c r="H113" s="6"/>
      <c r="I113" s="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40"/>
      <c r="B114" s="12"/>
      <c r="C114" s="20"/>
      <c r="D114" s="20"/>
      <c r="E114" s="20"/>
      <c r="F114" s="52"/>
      <c r="G114" s="6"/>
      <c r="H114" s="6"/>
      <c r="I114" s="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40"/>
      <c r="B115" s="12"/>
      <c r="C115" s="20"/>
      <c r="D115" s="20"/>
      <c r="E115" s="20"/>
      <c r="F115" s="52"/>
      <c r="G115" s="6"/>
      <c r="H115" s="6"/>
      <c r="I115" s="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40"/>
      <c r="B116" s="12"/>
      <c r="C116" s="20"/>
      <c r="D116" s="20"/>
      <c r="E116" s="20"/>
      <c r="F116" s="52"/>
      <c r="G116" s="6"/>
      <c r="H116" s="6"/>
      <c r="I116" s="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40"/>
      <c r="B117" s="12"/>
      <c r="C117" s="20"/>
      <c r="D117" s="20"/>
      <c r="E117" s="20"/>
      <c r="F117" s="52"/>
      <c r="G117" s="6"/>
      <c r="H117" s="6"/>
      <c r="I117" s="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40"/>
      <c r="B118" s="12"/>
      <c r="C118" s="20"/>
      <c r="D118" s="20"/>
      <c r="E118" s="20"/>
      <c r="F118" s="52"/>
      <c r="G118" s="6"/>
      <c r="H118" s="6"/>
      <c r="I118" s="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40"/>
      <c r="B119" s="12"/>
      <c r="C119" s="20"/>
      <c r="D119" s="20"/>
      <c r="E119" s="20"/>
      <c r="F119" s="52"/>
      <c r="G119" s="6"/>
      <c r="H119" s="6"/>
      <c r="I119" s="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40"/>
      <c r="B120" s="12"/>
      <c r="C120" s="20"/>
      <c r="D120" s="20"/>
      <c r="E120" s="20"/>
      <c r="F120" s="52"/>
      <c r="G120" s="6"/>
      <c r="H120" s="6"/>
      <c r="I120" s="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40"/>
      <c r="B121" s="12"/>
      <c r="C121" s="20"/>
      <c r="D121" s="20"/>
      <c r="E121" s="20"/>
      <c r="F121" s="52"/>
      <c r="G121" s="6"/>
      <c r="H121" s="6"/>
      <c r="I121" s="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40"/>
      <c r="B122" s="12"/>
      <c r="C122" s="20"/>
      <c r="D122" s="20"/>
      <c r="E122" s="20"/>
      <c r="F122" s="52"/>
      <c r="G122" s="6"/>
      <c r="H122" s="6"/>
      <c r="I122" s="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40"/>
      <c r="B123" s="12"/>
      <c r="C123" s="20"/>
      <c r="D123" s="20"/>
      <c r="E123" s="20"/>
      <c r="F123" s="52"/>
      <c r="G123" s="6"/>
      <c r="H123" s="6"/>
      <c r="I123" s="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40"/>
      <c r="B124" s="12"/>
      <c r="C124" s="20"/>
      <c r="D124" s="20"/>
      <c r="E124" s="20"/>
      <c r="F124" s="52"/>
      <c r="G124" s="6"/>
      <c r="H124" s="6"/>
      <c r="I124" s="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40"/>
      <c r="B125" s="12"/>
      <c r="C125" s="20"/>
      <c r="D125" s="20"/>
      <c r="E125" s="20"/>
      <c r="F125" s="52"/>
      <c r="G125" s="6"/>
      <c r="H125" s="6"/>
      <c r="I125" s="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40"/>
      <c r="B126" s="12"/>
      <c r="C126" s="20"/>
      <c r="D126" s="20"/>
      <c r="E126" s="20"/>
      <c r="F126" s="52"/>
      <c r="G126" s="6"/>
      <c r="H126" s="6"/>
      <c r="I126" s="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40"/>
      <c r="B127" s="12"/>
      <c r="C127" s="20"/>
      <c r="D127" s="20"/>
      <c r="E127" s="20"/>
      <c r="F127" s="52"/>
      <c r="G127" s="6"/>
      <c r="H127" s="6"/>
      <c r="I127" s="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40"/>
      <c r="B128" s="12"/>
      <c r="C128" s="20"/>
      <c r="D128" s="20"/>
      <c r="E128" s="20"/>
      <c r="F128" s="52"/>
      <c r="G128" s="6"/>
      <c r="H128" s="6"/>
      <c r="I128" s="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40"/>
      <c r="B129" s="12"/>
      <c r="C129" s="20"/>
      <c r="D129" s="20"/>
      <c r="E129" s="20"/>
      <c r="F129" s="52"/>
      <c r="G129" s="6"/>
      <c r="H129" s="6"/>
      <c r="I129" s="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40"/>
      <c r="B130" s="12"/>
      <c r="C130" s="20"/>
      <c r="D130" s="20"/>
      <c r="E130" s="20"/>
      <c r="F130" s="52"/>
      <c r="G130" s="6"/>
      <c r="H130" s="6"/>
      <c r="I130" s="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40"/>
      <c r="B131" s="12"/>
      <c r="C131" s="20"/>
      <c r="D131" s="20"/>
      <c r="E131" s="20"/>
      <c r="F131" s="52"/>
      <c r="G131" s="6"/>
      <c r="H131" s="6"/>
      <c r="I131" s="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40"/>
      <c r="B132" s="12"/>
      <c r="C132" s="20"/>
      <c r="D132" s="20"/>
      <c r="E132" s="20"/>
      <c r="F132" s="52"/>
      <c r="G132" s="6"/>
      <c r="H132" s="6"/>
      <c r="I132" s="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40"/>
      <c r="B133" s="12"/>
      <c r="C133" s="20"/>
      <c r="D133" s="20"/>
      <c r="E133" s="20"/>
      <c r="F133" s="52"/>
      <c r="G133" s="6"/>
      <c r="H133" s="6"/>
      <c r="I133" s="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40"/>
      <c r="B134" s="12"/>
      <c r="C134" s="20"/>
      <c r="D134" s="20"/>
      <c r="E134" s="20"/>
      <c r="F134" s="52"/>
      <c r="G134" s="6"/>
      <c r="H134" s="6"/>
      <c r="I134" s="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40"/>
      <c r="B135" s="12"/>
      <c r="C135" s="20"/>
      <c r="D135" s="20"/>
      <c r="E135" s="20"/>
      <c r="F135" s="52"/>
      <c r="G135" s="6"/>
      <c r="H135" s="6"/>
      <c r="I135" s="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40"/>
      <c r="B136" s="12"/>
      <c r="C136" s="20"/>
      <c r="D136" s="20"/>
      <c r="E136" s="20"/>
      <c r="F136" s="52"/>
      <c r="G136" s="6"/>
      <c r="H136" s="6"/>
      <c r="I136" s="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40"/>
      <c r="B137" s="12"/>
      <c r="C137" s="20"/>
      <c r="D137" s="20"/>
      <c r="E137" s="20"/>
      <c r="F137" s="52"/>
      <c r="G137" s="6"/>
      <c r="H137" s="6"/>
      <c r="I137" s="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40"/>
      <c r="B138" s="12"/>
      <c r="C138" s="20"/>
      <c r="D138" s="20"/>
      <c r="E138" s="20"/>
      <c r="F138" s="52"/>
      <c r="G138" s="6"/>
      <c r="H138" s="6"/>
      <c r="I138" s="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40"/>
      <c r="B139" s="12"/>
      <c r="C139" s="20"/>
      <c r="D139" s="20"/>
      <c r="E139" s="20"/>
      <c r="F139" s="52"/>
      <c r="G139" s="6"/>
      <c r="H139" s="6"/>
      <c r="I139" s="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40"/>
      <c r="B140" s="12"/>
      <c r="C140" s="20"/>
      <c r="D140" s="20"/>
      <c r="E140" s="20"/>
      <c r="F140" s="52"/>
      <c r="G140" s="6"/>
      <c r="H140" s="6"/>
      <c r="I140" s="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40"/>
      <c r="B141" s="12"/>
      <c r="C141" s="20"/>
      <c r="D141" s="20"/>
      <c r="E141" s="20"/>
      <c r="F141" s="52"/>
      <c r="G141" s="6"/>
      <c r="H141" s="6"/>
      <c r="I141" s="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40"/>
      <c r="B142" s="12"/>
      <c r="C142" s="20"/>
      <c r="D142" s="20"/>
      <c r="E142" s="20"/>
      <c r="F142" s="52"/>
      <c r="G142" s="6"/>
      <c r="H142" s="6"/>
      <c r="I142" s="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40"/>
      <c r="B143" s="12"/>
      <c r="C143" s="20"/>
      <c r="D143" s="20"/>
      <c r="E143" s="20"/>
      <c r="F143" s="52"/>
      <c r="G143" s="6"/>
      <c r="H143" s="6"/>
      <c r="I143" s="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40"/>
      <c r="B144" s="12"/>
      <c r="C144" s="20"/>
      <c r="D144" s="20"/>
      <c r="E144" s="20"/>
      <c r="F144" s="52"/>
      <c r="G144" s="6"/>
      <c r="H144" s="6"/>
      <c r="I144" s="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40"/>
      <c r="B145" s="12"/>
      <c r="C145" s="20"/>
      <c r="D145" s="20"/>
      <c r="E145" s="20"/>
      <c r="F145" s="52"/>
      <c r="G145" s="6"/>
      <c r="H145" s="6"/>
      <c r="I145" s="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40"/>
      <c r="B146" s="12"/>
      <c r="C146" s="20"/>
      <c r="D146" s="20"/>
      <c r="E146" s="20"/>
      <c r="F146" s="52"/>
      <c r="G146" s="6"/>
      <c r="H146" s="6"/>
      <c r="I146" s="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40"/>
      <c r="B147" s="12"/>
      <c r="C147" s="20"/>
      <c r="D147" s="20"/>
      <c r="E147" s="20"/>
      <c r="F147" s="52"/>
      <c r="G147" s="6"/>
      <c r="H147" s="6"/>
      <c r="I147" s="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40"/>
      <c r="B148" s="12"/>
      <c r="C148" s="20"/>
      <c r="D148" s="20"/>
      <c r="E148" s="20"/>
      <c r="F148" s="52"/>
      <c r="G148" s="6"/>
      <c r="H148" s="6"/>
      <c r="I148" s="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40"/>
      <c r="B149" s="12"/>
      <c r="C149" s="20"/>
      <c r="D149" s="20"/>
      <c r="E149" s="20"/>
      <c r="F149" s="52"/>
      <c r="G149" s="6"/>
      <c r="H149" s="6"/>
      <c r="I149" s="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40"/>
      <c r="B150" s="12"/>
      <c r="C150" s="20"/>
      <c r="D150" s="20"/>
      <c r="E150" s="20"/>
      <c r="F150" s="52"/>
      <c r="G150" s="6"/>
      <c r="H150" s="6"/>
      <c r="I150" s="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40"/>
      <c r="B151" s="12"/>
      <c r="C151" s="20"/>
      <c r="D151" s="20"/>
      <c r="E151" s="20"/>
      <c r="F151" s="52"/>
      <c r="G151" s="6"/>
      <c r="H151" s="6"/>
      <c r="I151" s="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40"/>
      <c r="B152" s="12"/>
      <c r="C152" s="20"/>
      <c r="D152" s="20"/>
      <c r="E152" s="20"/>
      <c r="F152" s="52"/>
      <c r="G152" s="6"/>
      <c r="H152" s="6"/>
      <c r="I152" s="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40"/>
      <c r="B153" s="12"/>
      <c r="C153" s="20"/>
      <c r="D153" s="20"/>
      <c r="E153" s="20"/>
      <c r="F153" s="52"/>
      <c r="G153" s="6"/>
      <c r="H153" s="6"/>
      <c r="I153" s="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40"/>
      <c r="B154" s="12"/>
      <c r="C154" s="20"/>
      <c r="D154" s="20"/>
      <c r="E154" s="20"/>
      <c r="F154" s="52"/>
      <c r="G154" s="6"/>
      <c r="H154" s="6"/>
      <c r="I154" s="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40"/>
      <c r="B155" s="12"/>
      <c r="C155" s="20"/>
      <c r="D155" s="20"/>
      <c r="E155" s="20"/>
      <c r="F155" s="52"/>
      <c r="G155" s="6"/>
      <c r="H155" s="6"/>
      <c r="I155" s="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40"/>
      <c r="B156" s="12"/>
      <c r="C156" s="20"/>
      <c r="D156" s="20"/>
      <c r="E156" s="20"/>
      <c r="F156" s="52"/>
      <c r="G156" s="6"/>
      <c r="H156" s="6"/>
      <c r="I156" s="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40"/>
      <c r="B157" s="12"/>
      <c r="C157" s="20"/>
      <c r="D157" s="20"/>
      <c r="E157" s="20"/>
      <c r="F157" s="52"/>
      <c r="G157" s="6"/>
      <c r="H157" s="6"/>
      <c r="I157" s="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40"/>
      <c r="B158" s="12"/>
      <c r="C158" s="20"/>
      <c r="D158" s="20"/>
      <c r="E158" s="20"/>
      <c r="F158" s="52"/>
      <c r="G158" s="6"/>
      <c r="H158" s="6"/>
      <c r="I158" s="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40"/>
      <c r="B159" s="12"/>
      <c r="C159" s="20"/>
      <c r="D159" s="20"/>
      <c r="E159" s="20"/>
      <c r="F159" s="52"/>
      <c r="G159" s="6"/>
      <c r="H159" s="6"/>
      <c r="I159" s="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40"/>
      <c r="B160" s="12"/>
      <c r="C160" s="20"/>
      <c r="D160" s="20"/>
      <c r="E160" s="20"/>
      <c r="F160" s="52"/>
      <c r="G160" s="6"/>
      <c r="H160" s="6"/>
      <c r="I160" s="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40"/>
      <c r="B161" s="12"/>
      <c r="C161" s="20"/>
      <c r="D161" s="20"/>
      <c r="E161" s="20"/>
      <c r="F161" s="52"/>
      <c r="G161" s="6"/>
      <c r="H161" s="6"/>
      <c r="I161" s="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40"/>
      <c r="B162" s="12"/>
      <c r="C162" s="20"/>
      <c r="D162" s="20"/>
      <c r="E162" s="20"/>
      <c r="F162" s="52"/>
      <c r="G162" s="6"/>
      <c r="H162" s="6"/>
      <c r="I162" s="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40"/>
      <c r="B163" s="12"/>
      <c r="C163" s="20"/>
      <c r="D163" s="20"/>
      <c r="E163" s="20"/>
      <c r="F163" s="52"/>
      <c r="G163" s="6"/>
      <c r="H163" s="6"/>
      <c r="I163" s="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40"/>
      <c r="B164" s="12"/>
      <c r="C164" s="20"/>
      <c r="D164" s="20"/>
      <c r="E164" s="20"/>
      <c r="F164" s="52"/>
      <c r="G164" s="6"/>
      <c r="H164" s="6"/>
      <c r="I164" s="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40"/>
      <c r="B165" s="12"/>
      <c r="C165" s="20"/>
      <c r="D165" s="20"/>
      <c r="E165" s="20"/>
      <c r="F165" s="52"/>
      <c r="G165" s="6"/>
      <c r="H165" s="6"/>
      <c r="I165" s="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40"/>
      <c r="B166" s="12"/>
      <c r="C166" s="20"/>
      <c r="D166" s="20"/>
      <c r="E166" s="20"/>
      <c r="F166" s="52"/>
      <c r="G166" s="6"/>
      <c r="H166" s="6"/>
      <c r="I166" s="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40"/>
      <c r="B167" s="12"/>
      <c r="C167" s="20"/>
      <c r="D167" s="20"/>
      <c r="E167" s="20"/>
      <c r="F167" s="52"/>
      <c r="G167" s="6"/>
      <c r="H167" s="6"/>
      <c r="I167" s="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40"/>
      <c r="B168" s="12"/>
      <c r="C168" s="20"/>
      <c r="D168" s="20"/>
      <c r="E168" s="20"/>
      <c r="F168" s="52"/>
      <c r="G168" s="6"/>
      <c r="H168" s="6"/>
      <c r="I168" s="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40"/>
      <c r="B169" s="12"/>
      <c r="C169" s="20"/>
      <c r="D169" s="20"/>
      <c r="E169" s="20"/>
      <c r="F169" s="52"/>
      <c r="G169" s="6"/>
      <c r="H169" s="6"/>
      <c r="I169" s="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40"/>
      <c r="B170" s="12"/>
      <c r="C170" s="20"/>
      <c r="D170" s="20"/>
      <c r="E170" s="20"/>
      <c r="F170" s="52"/>
      <c r="G170" s="6"/>
      <c r="H170" s="6"/>
      <c r="I170" s="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40"/>
      <c r="B171" s="12"/>
      <c r="C171" s="20"/>
      <c r="D171" s="20"/>
      <c r="E171" s="20"/>
      <c r="F171" s="52"/>
      <c r="G171" s="6"/>
      <c r="H171" s="6"/>
      <c r="I171" s="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40"/>
      <c r="B172" s="12"/>
      <c r="C172" s="20"/>
      <c r="D172" s="20"/>
      <c r="E172" s="20"/>
      <c r="F172" s="52"/>
      <c r="G172" s="6"/>
      <c r="H172" s="6"/>
      <c r="I172" s="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40"/>
      <c r="B173" s="12"/>
      <c r="C173" s="20"/>
      <c r="D173" s="20"/>
      <c r="E173" s="20"/>
      <c r="F173" s="52"/>
      <c r="G173" s="6"/>
      <c r="H173" s="6"/>
      <c r="I173" s="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40"/>
      <c r="B174" s="12"/>
      <c r="C174" s="20"/>
      <c r="D174" s="20"/>
      <c r="E174" s="20"/>
      <c r="F174" s="52"/>
      <c r="G174" s="6"/>
      <c r="H174" s="6"/>
      <c r="I174" s="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40"/>
      <c r="B175" s="12"/>
      <c r="C175" s="20"/>
      <c r="D175" s="20"/>
      <c r="E175" s="20"/>
      <c r="F175" s="52"/>
      <c r="G175" s="6"/>
      <c r="H175" s="6"/>
      <c r="I175" s="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40"/>
      <c r="B176" s="12"/>
      <c r="C176" s="20"/>
      <c r="D176" s="20"/>
      <c r="E176" s="20"/>
      <c r="F176" s="52"/>
      <c r="G176" s="6"/>
      <c r="H176" s="6"/>
      <c r="I176" s="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40"/>
      <c r="B177" s="12"/>
      <c r="C177" s="20"/>
      <c r="D177" s="20"/>
      <c r="E177" s="20"/>
      <c r="F177" s="52"/>
      <c r="G177" s="6"/>
      <c r="H177" s="6"/>
      <c r="I177" s="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40"/>
      <c r="B178" s="12"/>
      <c r="C178" s="20"/>
      <c r="D178" s="20"/>
      <c r="E178" s="20"/>
      <c r="F178" s="52"/>
      <c r="G178" s="6"/>
      <c r="H178" s="6"/>
      <c r="I178" s="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40"/>
      <c r="B179" s="12"/>
      <c r="C179" s="20"/>
      <c r="D179" s="20"/>
      <c r="E179" s="20"/>
      <c r="F179" s="52"/>
      <c r="G179" s="6"/>
      <c r="H179" s="6"/>
      <c r="I179" s="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40"/>
      <c r="B180" s="12"/>
      <c r="C180" s="20"/>
      <c r="D180" s="20"/>
      <c r="E180" s="20"/>
      <c r="F180" s="52"/>
      <c r="G180" s="6"/>
      <c r="H180" s="6"/>
      <c r="I180" s="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40"/>
      <c r="B181" s="12"/>
      <c r="C181" s="20"/>
      <c r="D181" s="20"/>
      <c r="E181" s="20"/>
      <c r="F181" s="52"/>
      <c r="G181" s="6"/>
      <c r="H181" s="6"/>
      <c r="I181" s="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40"/>
      <c r="B182" s="12"/>
      <c r="C182" s="20"/>
      <c r="D182" s="20"/>
      <c r="E182" s="20"/>
      <c r="F182" s="52"/>
      <c r="G182" s="6"/>
      <c r="H182" s="6"/>
      <c r="I182" s="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40"/>
      <c r="B183" s="12"/>
      <c r="C183" s="20"/>
      <c r="D183" s="20"/>
      <c r="E183" s="20"/>
      <c r="F183" s="52"/>
      <c r="G183" s="6"/>
      <c r="H183" s="6"/>
      <c r="I183" s="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40"/>
      <c r="B184" s="12"/>
      <c r="C184" s="20"/>
      <c r="D184" s="20"/>
      <c r="E184" s="20"/>
      <c r="F184" s="52"/>
      <c r="G184" s="6"/>
      <c r="H184" s="6"/>
      <c r="I184" s="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40"/>
      <c r="B185" s="12"/>
      <c r="C185" s="20"/>
      <c r="D185" s="20"/>
      <c r="E185" s="20"/>
      <c r="F185" s="52"/>
      <c r="G185" s="6"/>
      <c r="H185" s="6"/>
      <c r="I185" s="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40"/>
      <c r="B186" s="12"/>
      <c r="C186" s="20"/>
      <c r="D186" s="20"/>
      <c r="E186" s="20"/>
      <c r="F186" s="52"/>
      <c r="G186" s="6"/>
      <c r="H186" s="6"/>
      <c r="I186" s="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40"/>
      <c r="B187" s="12"/>
      <c r="C187" s="20"/>
      <c r="D187" s="20"/>
      <c r="E187" s="20"/>
      <c r="F187" s="52"/>
      <c r="G187" s="6"/>
      <c r="H187" s="6"/>
      <c r="I187" s="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40"/>
      <c r="B188" s="12"/>
      <c r="C188" s="20"/>
      <c r="D188" s="20"/>
      <c r="E188" s="20"/>
      <c r="F188" s="52"/>
      <c r="G188" s="6"/>
      <c r="H188" s="6"/>
      <c r="I188" s="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40"/>
      <c r="B189" s="12"/>
      <c r="C189" s="20"/>
      <c r="D189" s="20"/>
      <c r="E189" s="20"/>
      <c r="F189" s="52"/>
      <c r="G189" s="6"/>
      <c r="H189" s="6"/>
      <c r="I189" s="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40"/>
      <c r="B190" s="12"/>
      <c r="C190" s="20"/>
      <c r="D190" s="20"/>
      <c r="E190" s="20"/>
      <c r="F190" s="52"/>
      <c r="G190" s="6"/>
      <c r="H190" s="6"/>
      <c r="I190" s="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40"/>
      <c r="B191" s="12"/>
      <c r="C191" s="20"/>
      <c r="D191" s="20"/>
      <c r="E191" s="20"/>
      <c r="F191" s="52"/>
      <c r="G191" s="6"/>
      <c r="H191" s="6"/>
      <c r="I191" s="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40"/>
      <c r="B192" s="12"/>
      <c r="C192" s="20"/>
      <c r="D192" s="20"/>
      <c r="E192" s="20"/>
      <c r="F192" s="52"/>
      <c r="G192" s="6"/>
      <c r="H192" s="6"/>
      <c r="I192" s="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40"/>
      <c r="B193" s="12"/>
      <c r="C193" s="20"/>
      <c r="D193" s="20"/>
      <c r="E193" s="20"/>
      <c r="F193" s="52"/>
      <c r="G193" s="6"/>
      <c r="H193" s="6"/>
      <c r="I193" s="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40"/>
      <c r="B194" s="12"/>
      <c r="C194" s="20"/>
      <c r="D194" s="20"/>
      <c r="E194" s="20"/>
      <c r="F194" s="52"/>
      <c r="G194" s="6"/>
      <c r="H194" s="6"/>
      <c r="I194" s="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40"/>
      <c r="B195" s="12"/>
      <c r="C195" s="20"/>
      <c r="D195" s="20"/>
      <c r="E195" s="20"/>
      <c r="F195" s="52"/>
      <c r="G195" s="6"/>
      <c r="H195" s="6"/>
      <c r="I195" s="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40"/>
      <c r="B196" s="12"/>
      <c r="C196" s="20"/>
      <c r="D196" s="20"/>
      <c r="E196" s="20"/>
      <c r="F196" s="52"/>
      <c r="G196" s="6"/>
      <c r="H196" s="6"/>
      <c r="I196" s="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40"/>
      <c r="B197" s="12"/>
      <c r="C197" s="20"/>
      <c r="D197" s="20"/>
      <c r="E197" s="20"/>
      <c r="F197" s="52"/>
      <c r="G197" s="6"/>
      <c r="H197" s="6"/>
      <c r="I197" s="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40"/>
      <c r="B198" s="12"/>
      <c r="C198" s="20"/>
      <c r="D198" s="20"/>
      <c r="E198" s="20"/>
      <c r="F198" s="52"/>
      <c r="G198" s="6"/>
      <c r="H198" s="6"/>
      <c r="I198" s="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40"/>
      <c r="B199" s="12"/>
      <c r="C199" s="20"/>
      <c r="D199" s="20"/>
      <c r="E199" s="20"/>
      <c r="F199" s="52"/>
      <c r="G199" s="6"/>
      <c r="H199" s="6"/>
      <c r="I199" s="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40"/>
      <c r="B200" s="12"/>
      <c r="C200" s="20"/>
      <c r="D200" s="20"/>
      <c r="E200" s="20"/>
      <c r="F200" s="52"/>
      <c r="G200" s="6"/>
      <c r="H200" s="6"/>
      <c r="I200" s="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40"/>
      <c r="B201" s="12"/>
      <c r="C201" s="20"/>
      <c r="D201" s="20"/>
      <c r="E201" s="20"/>
      <c r="F201" s="52"/>
      <c r="G201" s="6"/>
      <c r="H201" s="6"/>
      <c r="I201" s="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40"/>
      <c r="B202" s="12"/>
      <c r="C202" s="20"/>
      <c r="D202" s="20"/>
      <c r="E202" s="20"/>
      <c r="F202" s="52"/>
      <c r="G202" s="6"/>
      <c r="H202" s="6"/>
      <c r="I202" s="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40"/>
      <c r="B203" s="12"/>
      <c r="C203" s="20"/>
      <c r="D203" s="20"/>
      <c r="E203" s="20"/>
      <c r="F203" s="52"/>
      <c r="G203" s="6"/>
      <c r="H203" s="6"/>
      <c r="I203" s="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40"/>
      <c r="B204" s="12"/>
      <c r="C204" s="20"/>
      <c r="D204" s="20"/>
      <c r="E204" s="20"/>
      <c r="F204" s="52"/>
      <c r="G204" s="6"/>
      <c r="H204" s="6"/>
      <c r="I204" s="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40"/>
      <c r="B205" s="12"/>
      <c r="C205" s="20"/>
      <c r="D205" s="20"/>
      <c r="E205" s="20"/>
      <c r="F205" s="52"/>
      <c r="G205" s="6"/>
      <c r="H205" s="6"/>
      <c r="I205" s="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40"/>
      <c r="B206" s="12"/>
      <c r="C206" s="20"/>
      <c r="D206" s="20"/>
      <c r="E206" s="20"/>
      <c r="F206" s="52"/>
      <c r="G206" s="6"/>
      <c r="H206" s="6"/>
      <c r="I206" s="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40"/>
      <c r="B207" s="12"/>
      <c r="C207" s="20"/>
      <c r="D207" s="20"/>
      <c r="E207" s="20"/>
      <c r="F207" s="52"/>
      <c r="G207" s="6"/>
      <c r="H207" s="6"/>
      <c r="I207" s="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40"/>
      <c r="B208" s="12"/>
      <c r="C208" s="20"/>
      <c r="D208" s="20"/>
      <c r="E208" s="20"/>
      <c r="F208" s="52"/>
      <c r="G208" s="6"/>
      <c r="H208" s="6"/>
      <c r="I208" s="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40"/>
      <c r="B209" s="12"/>
      <c r="C209" s="20"/>
      <c r="D209" s="20"/>
      <c r="E209" s="20"/>
      <c r="F209" s="52"/>
      <c r="G209" s="6"/>
      <c r="H209" s="6"/>
      <c r="I209" s="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40"/>
      <c r="B210" s="12"/>
      <c r="C210" s="20"/>
      <c r="D210" s="20"/>
      <c r="E210" s="20"/>
      <c r="F210" s="52"/>
      <c r="G210" s="6"/>
      <c r="H210" s="6"/>
      <c r="I210" s="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40"/>
      <c r="B211" s="12"/>
      <c r="C211" s="20"/>
      <c r="D211" s="20"/>
      <c r="E211" s="20"/>
      <c r="F211" s="52"/>
      <c r="G211" s="6"/>
      <c r="H211" s="6"/>
      <c r="I211" s="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40"/>
      <c r="B212" s="12"/>
      <c r="C212" s="20"/>
      <c r="D212" s="20"/>
      <c r="E212" s="20"/>
      <c r="F212" s="52"/>
      <c r="G212" s="6"/>
      <c r="H212" s="6"/>
      <c r="I212" s="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40"/>
      <c r="B213" s="12"/>
      <c r="C213" s="20"/>
      <c r="D213" s="20"/>
      <c r="E213" s="20"/>
      <c r="F213" s="52"/>
      <c r="G213" s="6"/>
      <c r="H213" s="6"/>
      <c r="I213" s="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0"/>
      <c r="B214" s="12"/>
      <c r="C214" s="20"/>
      <c r="D214" s="20"/>
      <c r="E214" s="20"/>
      <c r="F214" s="52"/>
      <c r="G214" s="6"/>
      <c r="H214" s="6"/>
      <c r="I214" s="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40"/>
      <c r="B215" s="12"/>
      <c r="C215" s="20"/>
      <c r="D215" s="20"/>
      <c r="E215" s="20"/>
      <c r="F215" s="52"/>
      <c r="G215" s="6"/>
      <c r="H215" s="6"/>
      <c r="I215" s="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40"/>
      <c r="B216" s="12"/>
      <c r="C216" s="20"/>
      <c r="D216" s="20"/>
      <c r="E216" s="20"/>
      <c r="F216" s="52"/>
      <c r="G216" s="6"/>
      <c r="H216" s="6"/>
      <c r="I216" s="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40"/>
      <c r="B217" s="12"/>
      <c r="C217" s="20"/>
      <c r="D217" s="20"/>
      <c r="E217" s="20"/>
      <c r="F217" s="52"/>
      <c r="G217" s="6"/>
      <c r="H217" s="6"/>
      <c r="I217" s="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40"/>
      <c r="B218" s="12"/>
      <c r="C218" s="20"/>
      <c r="D218" s="20"/>
      <c r="E218" s="20"/>
      <c r="F218" s="52"/>
      <c r="G218" s="6"/>
      <c r="H218" s="6"/>
      <c r="I218" s="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40"/>
      <c r="B219" s="12"/>
      <c r="C219" s="20"/>
      <c r="D219" s="20"/>
      <c r="E219" s="20"/>
      <c r="F219" s="52"/>
      <c r="G219" s="6"/>
      <c r="H219" s="6"/>
      <c r="I219" s="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40"/>
      <c r="B220" s="12"/>
      <c r="C220" s="20"/>
      <c r="D220" s="20"/>
      <c r="E220" s="20"/>
      <c r="F220" s="52"/>
      <c r="G220" s="6"/>
      <c r="H220" s="6"/>
      <c r="I220" s="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40"/>
      <c r="B221" s="12"/>
      <c r="C221" s="20"/>
      <c r="D221" s="20"/>
      <c r="E221" s="20"/>
      <c r="F221" s="52"/>
      <c r="G221" s="6"/>
      <c r="H221" s="6"/>
      <c r="I221" s="6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40"/>
      <c r="B222" s="12"/>
      <c r="C222" s="20"/>
      <c r="D222" s="20"/>
      <c r="E222" s="20"/>
      <c r="F222" s="52"/>
      <c r="G222" s="6"/>
      <c r="H222" s="6"/>
      <c r="I222" s="6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40"/>
      <c r="B223" s="12"/>
      <c r="C223" s="20"/>
      <c r="D223" s="20"/>
      <c r="E223" s="20"/>
      <c r="F223" s="52"/>
      <c r="G223" s="6"/>
      <c r="H223" s="6"/>
      <c r="I223" s="6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40"/>
      <c r="B224" s="12"/>
      <c r="C224" s="20"/>
      <c r="D224" s="20"/>
      <c r="E224" s="20"/>
      <c r="F224" s="52"/>
      <c r="G224" s="6"/>
      <c r="H224" s="6"/>
      <c r="I224" s="6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40"/>
      <c r="B225" s="12"/>
      <c r="C225" s="20"/>
      <c r="D225" s="20"/>
      <c r="E225" s="20"/>
      <c r="F225" s="52"/>
      <c r="G225" s="6"/>
      <c r="H225" s="6"/>
      <c r="I225" s="6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40"/>
      <c r="B226" s="12"/>
      <c r="C226" s="20"/>
      <c r="D226" s="20"/>
      <c r="E226" s="20"/>
      <c r="F226" s="52"/>
      <c r="G226" s="6"/>
      <c r="H226" s="6"/>
      <c r="I226" s="6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40"/>
      <c r="B227" s="12"/>
      <c r="C227" s="20"/>
      <c r="D227" s="20"/>
      <c r="E227" s="20"/>
      <c r="F227" s="52"/>
      <c r="G227" s="6"/>
      <c r="H227" s="6"/>
      <c r="I227" s="6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40"/>
      <c r="B228" s="12"/>
      <c r="C228" s="20"/>
      <c r="D228" s="20"/>
      <c r="E228" s="20"/>
      <c r="F228" s="52"/>
      <c r="G228" s="6"/>
      <c r="H228" s="6"/>
      <c r="I228" s="6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40"/>
      <c r="B229" s="12"/>
      <c r="C229" s="20"/>
      <c r="D229" s="20"/>
      <c r="E229" s="20"/>
      <c r="F229" s="52"/>
      <c r="G229" s="6"/>
      <c r="H229" s="6"/>
      <c r="I229" s="6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40"/>
      <c r="B230" s="12"/>
      <c r="C230" s="20"/>
      <c r="D230" s="20"/>
      <c r="E230" s="20"/>
      <c r="F230" s="52"/>
      <c r="G230" s="6"/>
      <c r="H230" s="6"/>
      <c r="I230" s="6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40"/>
      <c r="B231" s="12"/>
      <c r="C231" s="20"/>
      <c r="D231" s="20"/>
      <c r="E231" s="20"/>
      <c r="F231" s="52"/>
      <c r="G231" s="6"/>
      <c r="H231" s="6"/>
      <c r="I231" s="6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40"/>
      <c r="B232" s="12"/>
      <c r="C232" s="20"/>
      <c r="D232" s="20"/>
      <c r="E232" s="20"/>
      <c r="F232" s="52"/>
      <c r="G232" s="6"/>
      <c r="H232" s="6"/>
      <c r="I232" s="6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40"/>
      <c r="B233" s="12"/>
      <c r="C233" s="20"/>
      <c r="D233" s="20"/>
      <c r="E233" s="20"/>
      <c r="F233" s="52"/>
      <c r="G233" s="6"/>
      <c r="H233" s="6"/>
      <c r="I233" s="6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40"/>
      <c r="B234" s="12"/>
      <c r="C234" s="20"/>
      <c r="D234" s="20"/>
      <c r="E234" s="20"/>
      <c r="F234" s="52"/>
      <c r="G234" s="6"/>
      <c r="H234" s="6"/>
      <c r="I234" s="6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40"/>
      <c r="B235" s="12"/>
      <c r="C235" s="20"/>
      <c r="D235" s="20"/>
      <c r="E235" s="20"/>
      <c r="F235" s="52"/>
      <c r="G235" s="6"/>
      <c r="H235" s="6"/>
      <c r="I235" s="6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40"/>
      <c r="B236" s="12"/>
      <c r="C236" s="20"/>
      <c r="D236" s="20"/>
      <c r="E236" s="20"/>
      <c r="F236" s="52"/>
      <c r="G236" s="6"/>
      <c r="H236" s="6"/>
      <c r="I236" s="6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40"/>
      <c r="B237" s="12"/>
      <c r="C237" s="20"/>
      <c r="D237" s="20"/>
      <c r="E237" s="20"/>
      <c r="F237" s="52"/>
      <c r="G237" s="6"/>
      <c r="H237" s="6"/>
      <c r="I237" s="6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40"/>
      <c r="B238" s="12"/>
      <c r="C238" s="20"/>
      <c r="D238" s="20"/>
      <c r="E238" s="20"/>
      <c r="F238" s="52"/>
      <c r="G238" s="6"/>
      <c r="H238" s="6"/>
      <c r="I238" s="6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40"/>
      <c r="B239" s="12"/>
      <c r="C239" s="20"/>
      <c r="D239" s="20"/>
      <c r="E239" s="20"/>
      <c r="F239" s="52"/>
      <c r="G239" s="6"/>
      <c r="H239" s="6"/>
      <c r="I239" s="6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40"/>
      <c r="B240" s="12"/>
      <c r="C240" s="20"/>
      <c r="D240" s="20"/>
      <c r="E240" s="20"/>
      <c r="F240" s="52"/>
      <c r="G240" s="6"/>
      <c r="H240" s="6"/>
      <c r="I240" s="6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40"/>
      <c r="B241" s="12"/>
      <c r="C241" s="20"/>
      <c r="D241" s="20"/>
      <c r="E241" s="20"/>
      <c r="F241" s="52"/>
      <c r="G241" s="6"/>
      <c r="H241" s="6"/>
      <c r="I241" s="6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40"/>
      <c r="B242" s="12"/>
      <c r="C242" s="20"/>
      <c r="D242" s="20"/>
      <c r="E242" s="20"/>
      <c r="F242" s="52"/>
      <c r="G242" s="6"/>
      <c r="H242" s="6"/>
      <c r="I242" s="6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40"/>
      <c r="B243" s="12"/>
      <c r="C243" s="20"/>
      <c r="D243" s="20"/>
      <c r="E243" s="20"/>
      <c r="F243" s="52"/>
      <c r="G243" s="6"/>
      <c r="H243" s="6"/>
      <c r="I243" s="6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40"/>
      <c r="B244" s="12"/>
      <c r="C244" s="20"/>
      <c r="D244" s="20"/>
      <c r="E244" s="20"/>
      <c r="F244" s="52"/>
      <c r="G244" s="6"/>
      <c r="H244" s="6"/>
      <c r="I244" s="6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40"/>
      <c r="B245" s="12"/>
      <c r="C245" s="20"/>
      <c r="D245" s="20"/>
      <c r="E245" s="20"/>
      <c r="F245" s="52"/>
      <c r="G245" s="6"/>
      <c r="H245" s="6"/>
      <c r="I245" s="6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40"/>
      <c r="B246" s="12"/>
      <c r="C246" s="20"/>
      <c r="D246" s="20"/>
      <c r="E246" s="20"/>
      <c r="F246" s="52"/>
      <c r="G246" s="6"/>
      <c r="H246" s="6"/>
      <c r="I246" s="6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40"/>
      <c r="B247" s="12"/>
      <c r="C247" s="20"/>
      <c r="D247" s="20"/>
      <c r="E247" s="20"/>
      <c r="F247" s="52"/>
      <c r="G247" s="6"/>
      <c r="H247" s="6"/>
      <c r="I247" s="6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40"/>
      <c r="B248" s="12"/>
      <c r="C248" s="20"/>
      <c r="D248" s="20"/>
      <c r="E248" s="20"/>
      <c r="F248" s="52"/>
      <c r="G248" s="6"/>
      <c r="H248" s="6"/>
      <c r="I248" s="6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40"/>
      <c r="B249" s="12"/>
      <c r="C249" s="20"/>
      <c r="D249" s="20"/>
      <c r="E249" s="20"/>
      <c r="F249" s="52"/>
      <c r="G249" s="6"/>
      <c r="H249" s="6"/>
      <c r="I249" s="6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40"/>
      <c r="B250" s="12"/>
      <c r="C250" s="20"/>
      <c r="D250" s="20"/>
      <c r="E250" s="20"/>
      <c r="F250" s="52"/>
      <c r="G250" s="6"/>
      <c r="H250" s="6"/>
      <c r="I250" s="6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40"/>
      <c r="B251" s="12"/>
      <c r="C251" s="20"/>
      <c r="D251" s="20"/>
      <c r="E251" s="20"/>
      <c r="F251" s="52"/>
      <c r="G251" s="6"/>
      <c r="H251" s="6"/>
      <c r="I251" s="6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40"/>
      <c r="B252" s="12"/>
      <c r="C252" s="20"/>
      <c r="D252" s="20"/>
      <c r="E252" s="20"/>
      <c r="F252" s="52"/>
      <c r="G252" s="6"/>
      <c r="H252" s="6"/>
      <c r="I252" s="6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40"/>
      <c r="B253" s="12"/>
      <c r="C253" s="20"/>
      <c r="D253" s="20"/>
      <c r="E253" s="20"/>
      <c r="F253" s="52"/>
      <c r="G253" s="6"/>
      <c r="H253" s="6"/>
      <c r="I253" s="6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40"/>
      <c r="B254" s="12"/>
      <c r="C254" s="20"/>
      <c r="D254" s="20"/>
      <c r="E254" s="20"/>
      <c r="F254" s="52"/>
      <c r="G254" s="6"/>
      <c r="H254" s="6"/>
      <c r="I254" s="6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40"/>
      <c r="B255" s="12"/>
      <c r="C255" s="20"/>
      <c r="D255" s="20"/>
      <c r="E255" s="20"/>
      <c r="F255" s="52"/>
      <c r="G255" s="6"/>
      <c r="H255" s="6"/>
      <c r="I255" s="6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40"/>
      <c r="B256" s="12"/>
      <c r="C256" s="20"/>
      <c r="D256" s="20"/>
      <c r="E256" s="20"/>
      <c r="F256" s="52"/>
      <c r="G256" s="6"/>
      <c r="H256" s="6"/>
      <c r="I256" s="6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40"/>
      <c r="B257" s="12"/>
      <c r="C257" s="20"/>
      <c r="D257" s="20"/>
      <c r="E257" s="20"/>
      <c r="F257" s="52"/>
      <c r="G257" s="6"/>
      <c r="H257" s="6"/>
      <c r="I257" s="6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40"/>
      <c r="B258" s="12"/>
      <c r="C258" s="20"/>
      <c r="D258" s="20"/>
      <c r="E258" s="20"/>
      <c r="F258" s="52"/>
      <c r="G258" s="6"/>
      <c r="H258" s="6"/>
      <c r="I258" s="6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40"/>
      <c r="B259" s="12"/>
      <c r="C259" s="20"/>
      <c r="D259" s="20"/>
      <c r="E259" s="20"/>
      <c r="F259" s="52"/>
      <c r="G259" s="6"/>
      <c r="H259" s="6"/>
      <c r="I259" s="6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/>
    <row r="261" spans="1:26" ht="15.75" customHeight="1" x14ac:dyDescent="0.25"/>
    <row r="262" spans="1:26" ht="15.75" customHeight="1" x14ac:dyDescent="0.25"/>
    <row r="263" spans="1:26" ht="15.75" customHeight="1" x14ac:dyDescent="0.25"/>
    <row r="264" spans="1:26" ht="15.75" customHeight="1" x14ac:dyDescent="0.25"/>
    <row r="265" spans="1:26" ht="15.75" customHeight="1" x14ac:dyDescent="0.25"/>
    <row r="266" spans="1:26" ht="15.75" customHeight="1" x14ac:dyDescent="0.25"/>
    <row r="267" spans="1:26" ht="15.75" customHeight="1" x14ac:dyDescent="0.25"/>
    <row r="268" spans="1:26" ht="15.75" customHeight="1" x14ac:dyDescent="0.25"/>
    <row r="269" spans="1:26" ht="15.75" customHeight="1" x14ac:dyDescent="0.25"/>
    <row r="270" spans="1:26" ht="15.75" customHeight="1" x14ac:dyDescent="0.25"/>
    <row r="271" spans="1:26" ht="15.75" customHeight="1" x14ac:dyDescent="0.25"/>
    <row r="272" spans="1:26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A1:I1"/>
  </mergeCells>
  <pageMargins left="0.2" right="0.2" top="0.25" bottom="0.2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>
      <selection activeCell="I29" sqref="I29"/>
    </sheetView>
  </sheetViews>
  <sheetFormatPr defaultColWidth="14.42578125" defaultRowHeight="15" customHeight="1" x14ac:dyDescent="0.25"/>
  <cols>
    <col min="1" max="1" width="25.140625" customWidth="1"/>
    <col min="2" max="2" width="19.5703125" hidden="1" customWidth="1"/>
    <col min="3" max="3" width="11.28515625" customWidth="1"/>
    <col min="4" max="4" width="11.5703125" customWidth="1"/>
    <col min="5" max="6" width="11.28515625" customWidth="1"/>
    <col min="7" max="7" width="15.7109375" customWidth="1"/>
    <col min="8" max="9" width="17.85546875" customWidth="1"/>
    <col min="10" max="11" width="9.140625" customWidth="1"/>
    <col min="12" max="12" width="13.85546875" customWidth="1"/>
    <col min="13" max="13" width="9.140625" customWidth="1"/>
    <col min="14" max="14" width="13.85546875" customWidth="1"/>
    <col min="15" max="26" width="8.7109375" customWidth="1"/>
  </cols>
  <sheetData>
    <row r="1" spans="1:26" x14ac:dyDescent="0.25">
      <c r="A1" s="83" t="s">
        <v>599</v>
      </c>
      <c r="B1" s="84"/>
      <c r="C1" s="84"/>
      <c r="D1" s="84"/>
      <c r="E1" s="84"/>
      <c r="F1" s="84"/>
      <c r="G1" s="84"/>
      <c r="H1" s="84"/>
      <c r="I1" s="8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3" t="s">
        <v>16</v>
      </c>
      <c r="B2" s="14" t="s">
        <v>17</v>
      </c>
      <c r="C2" s="15" t="s">
        <v>107</v>
      </c>
      <c r="D2" s="15" t="s">
        <v>108</v>
      </c>
      <c r="E2" s="15" t="s">
        <v>109</v>
      </c>
      <c r="F2" s="15" t="s">
        <v>21</v>
      </c>
      <c r="G2" s="16" t="s">
        <v>22</v>
      </c>
      <c r="H2" s="16" t="s">
        <v>23</v>
      </c>
      <c r="I2" s="16" t="s">
        <v>24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48" t="s">
        <v>111</v>
      </c>
      <c r="B3" s="58" t="s">
        <v>600</v>
      </c>
      <c r="C3" s="41">
        <v>11389.82</v>
      </c>
      <c r="D3" s="42">
        <v>10765.31</v>
      </c>
      <c r="E3" s="41">
        <v>11000.66</v>
      </c>
      <c r="F3" s="23">
        <v>9747.06</v>
      </c>
      <c r="G3" s="23">
        <v>9747.32</v>
      </c>
      <c r="H3" s="6">
        <v>12500</v>
      </c>
      <c r="I3" s="43">
        <v>0</v>
      </c>
      <c r="J3" s="5"/>
      <c r="K3" s="5"/>
      <c r="L3" s="46"/>
      <c r="M3" s="5"/>
      <c r="N3" s="4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48" t="s">
        <v>116</v>
      </c>
      <c r="B4" s="58" t="s">
        <v>601</v>
      </c>
      <c r="C4" s="41">
        <v>822.21</v>
      </c>
      <c r="D4" s="42">
        <v>1201.3699999999999</v>
      </c>
      <c r="E4" s="41">
        <v>2013.16</v>
      </c>
      <c r="F4" s="23">
        <v>916.21</v>
      </c>
      <c r="G4" s="23">
        <v>479.97</v>
      </c>
      <c r="H4" s="6">
        <v>960</v>
      </c>
      <c r="I4" s="43">
        <f>I3*0.0765</f>
        <v>0</v>
      </c>
      <c r="J4" s="5"/>
      <c r="K4" s="5"/>
      <c r="L4" s="46"/>
      <c r="M4" s="5"/>
      <c r="N4" s="4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48" t="s">
        <v>602</v>
      </c>
      <c r="B5" s="58" t="s">
        <v>603</v>
      </c>
      <c r="C5" s="41">
        <v>1279.6300000000001</v>
      </c>
      <c r="D5" s="42">
        <v>506.54</v>
      </c>
      <c r="E5" s="41">
        <v>0</v>
      </c>
      <c r="F5" s="23">
        <v>0</v>
      </c>
      <c r="G5" s="23">
        <v>0</v>
      </c>
      <c r="H5" s="6">
        <v>1015</v>
      </c>
      <c r="I5" s="43">
        <v>0</v>
      </c>
      <c r="J5" s="5"/>
      <c r="K5" s="5"/>
      <c r="L5" s="46"/>
      <c r="M5" s="5"/>
      <c r="N5" s="46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48" t="s">
        <v>118</v>
      </c>
      <c r="B6" s="58" t="s">
        <v>604</v>
      </c>
      <c r="C6" s="41">
        <v>1464.97</v>
      </c>
      <c r="D6" s="42">
        <v>540.78</v>
      </c>
      <c r="E6" s="41">
        <v>0</v>
      </c>
      <c r="F6" s="23">
        <v>0</v>
      </c>
      <c r="G6" s="23">
        <v>0</v>
      </c>
      <c r="H6" s="6">
        <v>1419</v>
      </c>
      <c r="I6" s="43">
        <f>+I3*17.56%</f>
        <v>0</v>
      </c>
      <c r="J6" s="5"/>
      <c r="K6" s="5"/>
      <c r="L6" s="46"/>
      <c r="M6" s="5"/>
      <c r="N6" s="4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48" t="s">
        <v>605</v>
      </c>
      <c r="B7" s="58" t="s">
        <v>606</v>
      </c>
      <c r="C7" s="41">
        <v>2200</v>
      </c>
      <c r="D7" s="42">
        <v>0</v>
      </c>
      <c r="E7" s="41">
        <v>0</v>
      </c>
      <c r="F7" s="23">
        <v>0</v>
      </c>
      <c r="G7" s="23">
        <v>0</v>
      </c>
      <c r="H7" s="6">
        <v>2203</v>
      </c>
      <c r="I7" s="43">
        <v>0</v>
      </c>
      <c r="J7" s="5"/>
      <c r="K7" s="5"/>
      <c r="L7" s="46"/>
      <c r="M7" s="5"/>
      <c r="N7" s="4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48" t="s">
        <v>204</v>
      </c>
      <c r="B8" s="58" t="s">
        <v>607</v>
      </c>
      <c r="C8" s="41">
        <v>639.1</v>
      </c>
      <c r="D8" s="42">
        <v>315.57</v>
      </c>
      <c r="E8" s="41">
        <v>739.39</v>
      </c>
      <c r="F8" s="23">
        <v>545</v>
      </c>
      <c r="G8" s="23">
        <v>1345.8</v>
      </c>
      <c r="H8" s="6">
        <v>1000</v>
      </c>
      <c r="I8" s="43">
        <v>0</v>
      </c>
      <c r="J8" s="5"/>
      <c r="K8" s="5"/>
      <c r="L8" s="46"/>
      <c r="M8" s="5"/>
      <c r="N8" s="4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48" t="s">
        <v>210</v>
      </c>
      <c r="B9" s="58" t="s">
        <v>608</v>
      </c>
      <c r="C9" s="42">
        <v>0</v>
      </c>
      <c r="D9" s="42">
        <v>220</v>
      </c>
      <c r="E9" s="41">
        <v>-1122.73</v>
      </c>
      <c r="F9" s="23">
        <v>0</v>
      </c>
      <c r="G9" s="23">
        <v>0</v>
      </c>
      <c r="H9" s="6">
        <v>1500</v>
      </c>
      <c r="I9" s="43">
        <v>0</v>
      </c>
      <c r="J9" s="5"/>
      <c r="K9" s="5"/>
      <c r="L9" s="46"/>
      <c r="M9" s="5"/>
      <c r="N9" s="4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46" t="s">
        <v>531</v>
      </c>
      <c r="B10" s="47" t="s">
        <v>609</v>
      </c>
      <c r="C10" s="41">
        <v>0</v>
      </c>
      <c r="D10" s="42">
        <v>0</v>
      </c>
      <c r="E10" s="41">
        <v>-1296.8599999999999</v>
      </c>
      <c r="F10" s="23">
        <v>643.9</v>
      </c>
      <c r="G10" s="23">
        <v>1078.79</v>
      </c>
      <c r="H10" s="6">
        <v>0</v>
      </c>
      <c r="I10" s="43">
        <v>0</v>
      </c>
      <c r="J10" s="5"/>
      <c r="K10" s="5"/>
      <c r="L10" s="46"/>
      <c r="M10" s="5"/>
      <c r="N10" s="4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48" t="s">
        <v>214</v>
      </c>
      <c r="B11" s="58" t="s">
        <v>610</v>
      </c>
      <c r="C11" s="41">
        <v>1886.53</v>
      </c>
      <c r="D11" s="42">
        <v>0</v>
      </c>
      <c r="E11" s="41">
        <v>0</v>
      </c>
      <c r="F11" s="23">
        <v>0</v>
      </c>
      <c r="G11" s="23">
        <v>0</v>
      </c>
      <c r="H11" s="6">
        <v>1500</v>
      </c>
      <c r="I11" s="43">
        <v>0</v>
      </c>
      <c r="J11" s="5"/>
      <c r="K11" s="5"/>
      <c r="L11" s="46"/>
      <c r="M11" s="5"/>
      <c r="N11" s="4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48" t="s">
        <v>220</v>
      </c>
      <c r="B12" s="58" t="s">
        <v>611</v>
      </c>
      <c r="C12" s="41">
        <v>581.5</v>
      </c>
      <c r="D12" s="42">
        <v>0</v>
      </c>
      <c r="E12" s="41">
        <v>0</v>
      </c>
      <c r="F12" s="23">
        <v>0</v>
      </c>
      <c r="G12" s="23">
        <v>0</v>
      </c>
      <c r="H12" s="6">
        <v>600</v>
      </c>
      <c r="I12" s="43">
        <v>0</v>
      </c>
      <c r="J12" s="5"/>
      <c r="K12" s="5"/>
      <c r="L12" s="46"/>
      <c r="M12" s="5"/>
      <c r="N12" s="4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46" t="s">
        <v>328</v>
      </c>
      <c r="B13" s="47" t="s">
        <v>541</v>
      </c>
      <c r="C13" s="41">
        <v>0</v>
      </c>
      <c r="D13" s="42">
        <v>0</v>
      </c>
      <c r="E13" s="41">
        <v>2615.02</v>
      </c>
      <c r="F13" s="23">
        <v>97.35</v>
      </c>
      <c r="G13" s="23">
        <v>0</v>
      </c>
      <c r="H13" s="6">
        <v>3000</v>
      </c>
      <c r="I13" s="43">
        <v>0</v>
      </c>
      <c r="J13" s="5"/>
      <c r="K13" s="5"/>
      <c r="L13" s="46"/>
      <c r="M13" s="5"/>
      <c r="N13" s="4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48" t="s">
        <v>456</v>
      </c>
      <c r="B14" s="58" t="s">
        <v>612</v>
      </c>
      <c r="C14" s="41">
        <v>19010.310000000001</v>
      </c>
      <c r="D14" s="42">
        <v>15248.8</v>
      </c>
      <c r="E14" s="41">
        <v>9883.9500000000007</v>
      </c>
      <c r="F14" s="23">
        <v>10269.049999999999</v>
      </c>
      <c r="G14" s="23">
        <v>6393.21</v>
      </c>
      <c r="H14" s="6">
        <v>12000</v>
      </c>
      <c r="I14" s="43">
        <v>0</v>
      </c>
      <c r="J14" s="5"/>
      <c r="K14" s="5"/>
      <c r="L14" s="46"/>
      <c r="M14" s="5"/>
      <c r="N14" s="4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6" spans="1:26" x14ac:dyDescent="0.25">
      <c r="A16" s="48" t="s">
        <v>338</v>
      </c>
      <c r="B16" s="58" t="s">
        <v>614</v>
      </c>
      <c r="C16" s="42">
        <v>0</v>
      </c>
      <c r="D16" s="42">
        <v>0</v>
      </c>
      <c r="E16" s="41">
        <v>0</v>
      </c>
      <c r="F16" s="23">
        <v>0</v>
      </c>
      <c r="G16" s="23">
        <v>0</v>
      </c>
      <c r="H16" s="6">
        <v>500</v>
      </c>
      <c r="I16" s="43">
        <v>0</v>
      </c>
      <c r="J16" s="5"/>
      <c r="K16" s="5"/>
      <c r="L16" s="46"/>
      <c r="M16" s="5"/>
      <c r="N16" s="4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48" t="s">
        <v>615</v>
      </c>
      <c r="B17" s="58" t="s">
        <v>616</v>
      </c>
      <c r="C17" s="42">
        <v>0</v>
      </c>
      <c r="D17" s="42">
        <v>-12000</v>
      </c>
      <c r="E17" s="41">
        <v>0</v>
      </c>
      <c r="F17" s="23">
        <v>0</v>
      </c>
      <c r="G17" s="23">
        <v>0</v>
      </c>
      <c r="H17" s="6">
        <v>33544.26</v>
      </c>
      <c r="I17" s="43">
        <v>0</v>
      </c>
      <c r="J17" s="5"/>
      <c r="K17" s="5"/>
      <c r="L17" s="46"/>
      <c r="M17" s="5"/>
      <c r="N17" s="4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40" t="s">
        <v>617</v>
      </c>
      <c r="B18" s="25"/>
      <c r="C18" s="20">
        <f t="shared" ref="C18:I18" si="0">SUM(C3:C17)</f>
        <v>39274.069999999992</v>
      </c>
      <c r="D18" s="20">
        <f t="shared" si="0"/>
        <v>16798.370000000003</v>
      </c>
      <c r="E18" s="20">
        <f t="shared" si="0"/>
        <v>23832.59</v>
      </c>
      <c r="F18" s="20">
        <f t="shared" si="0"/>
        <v>22218.57</v>
      </c>
      <c r="G18" s="25">
        <f t="shared" si="0"/>
        <v>19045.089999999997</v>
      </c>
      <c r="H18" s="6">
        <f t="shared" si="0"/>
        <v>71741.260000000009</v>
      </c>
      <c r="I18" s="43">
        <f t="shared" si="0"/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40"/>
      <c r="B19" s="12"/>
      <c r="C19" s="20"/>
      <c r="D19" s="20"/>
      <c r="E19" s="20"/>
      <c r="F19" s="40"/>
      <c r="G19" s="5"/>
      <c r="H19" s="6"/>
      <c r="I19" s="6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40"/>
      <c r="B20" s="12"/>
      <c r="C20" s="20"/>
      <c r="D20" s="20"/>
      <c r="E20" s="20"/>
      <c r="F20" s="40"/>
      <c r="G20" s="5"/>
      <c r="H20" s="6"/>
      <c r="I20" s="6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40"/>
      <c r="B21" s="12"/>
      <c r="C21" s="20"/>
      <c r="D21" s="20"/>
      <c r="E21" s="20"/>
      <c r="F21" s="40"/>
      <c r="G21" s="5"/>
      <c r="H21" s="6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40"/>
      <c r="B22" s="12"/>
      <c r="C22" s="20"/>
      <c r="D22" s="20"/>
      <c r="E22" s="20"/>
      <c r="F22" s="40"/>
      <c r="G22" s="5"/>
      <c r="H22" s="6"/>
      <c r="I22" s="6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40"/>
      <c r="B23" s="12"/>
      <c r="C23" s="20"/>
      <c r="D23" s="20"/>
      <c r="E23" s="20"/>
      <c r="F23" s="40"/>
      <c r="G23" s="5"/>
      <c r="H23" s="6"/>
      <c r="I23" s="6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40"/>
      <c r="B24" s="12"/>
      <c r="C24" s="20"/>
      <c r="D24" s="20"/>
      <c r="E24" s="20"/>
      <c r="F24" s="40"/>
      <c r="G24" s="5"/>
      <c r="H24" s="6"/>
      <c r="I24" s="6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40"/>
      <c r="B25" s="12"/>
      <c r="C25" s="20"/>
      <c r="D25" s="20"/>
      <c r="E25" s="20"/>
      <c r="F25" s="40"/>
      <c r="G25" s="5"/>
      <c r="H25" s="6"/>
      <c r="I25" s="6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40"/>
      <c r="B26" s="12"/>
      <c r="C26" s="20"/>
      <c r="D26" s="20"/>
      <c r="E26" s="20"/>
      <c r="F26" s="40"/>
      <c r="G26" s="5"/>
      <c r="H26" s="6"/>
      <c r="I26" s="6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40"/>
      <c r="B27" s="12"/>
      <c r="C27" s="20"/>
      <c r="D27" s="20"/>
      <c r="E27" s="20"/>
      <c r="F27" s="40"/>
      <c r="G27" s="5"/>
      <c r="H27" s="6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40"/>
      <c r="B28" s="12"/>
      <c r="C28" s="20"/>
      <c r="D28" s="20"/>
      <c r="E28" s="20"/>
      <c r="F28" s="40"/>
      <c r="G28" s="5"/>
      <c r="H28" s="6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40"/>
      <c r="B29" s="12"/>
      <c r="C29" s="20"/>
      <c r="D29" s="20"/>
      <c r="E29" s="20"/>
      <c r="F29" s="40"/>
      <c r="G29" s="5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40"/>
      <c r="B30" s="12"/>
      <c r="C30" s="20"/>
      <c r="D30" s="20"/>
      <c r="E30" s="20"/>
      <c r="F30" s="40"/>
      <c r="G30" s="5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40"/>
      <c r="B31" s="12"/>
      <c r="C31" s="20"/>
      <c r="D31" s="20"/>
      <c r="E31" s="20"/>
      <c r="F31" s="40"/>
      <c r="G31" s="5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40"/>
      <c r="B32" s="12"/>
      <c r="C32" s="20"/>
      <c r="D32" s="20"/>
      <c r="E32" s="20"/>
      <c r="F32" s="40"/>
      <c r="G32" s="5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40"/>
      <c r="B33" s="12"/>
      <c r="C33" s="20"/>
      <c r="D33" s="20"/>
      <c r="E33" s="20"/>
      <c r="F33" s="40"/>
      <c r="G33" s="5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40"/>
      <c r="B34" s="12"/>
      <c r="C34" s="20"/>
      <c r="D34" s="20"/>
      <c r="E34" s="20"/>
      <c r="F34" s="40"/>
      <c r="G34" s="5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40"/>
      <c r="B35" s="12"/>
      <c r="C35" s="20"/>
      <c r="D35" s="20"/>
      <c r="E35" s="20"/>
      <c r="F35" s="40"/>
      <c r="G35" s="5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40"/>
      <c r="B36" s="12"/>
      <c r="C36" s="20"/>
      <c r="D36" s="20"/>
      <c r="E36" s="20"/>
      <c r="F36" s="40"/>
      <c r="G36" s="5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40"/>
      <c r="B37" s="12"/>
      <c r="C37" s="20"/>
      <c r="D37" s="20"/>
      <c r="E37" s="20"/>
      <c r="F37" s="40"/>
      <c r="G37" s="5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40"/>
      <c r="B38" s="12"/>
      <c r="C38" s="20"/>
      <c r="D38" s="20"/>
      <c r="E38" s="20"/>
      <c r="F38" s="40"/>
      <c r="G38" s="5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40"/>
      <c r="B39" s="12"/>
      <c r="C39" s="20"/>
      <c r="D39" s="20"/>
      <c r="E39" s="20"/>
      <c r="F39" s="40"/>
      <c r="G39" s="5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40"/>
      <c r="B40" s="12"/>
      <c r="C40" s="20"/>
      <c r="D40" s="20"/>
      <c r="E40" s="20"/>
      <c r="F40" s="40"/>
      <c r="G40" s="5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40"/>
      <c r="B41" s="12"/>
      <c r="C41" s="20"/>
      <c r="D41" s="20"/>
      <c r="E41" s="20"/>
      <c r="F41" s="40"/>
      <c r="G41" s="5"/>
      <c r="H41" s="6"/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40"/>
      <c r="B42" s="12"/>
      <c r="C42" s="20"/>
      <c r="D42" s="20"/>
      <c r="E42" s="20"/>
      <c r="F42" s="40"/>
      <c r="G42" s="5"/>
      <c r="H42" s="6"/>
      <c r="I42" s="6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40"/>
      <c r="B43" s="12"/>
      <c r="C43" s="20"/>
      <c r="D43" s="20"/>
      <c r="E43" s="20"/>
      <c r="F43" s="40"/>
      <c r="G43" s="5"/>
      <c r="H43" s="6"/>
      <c r="I43" s="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40"/>
      <c r="B44" s="12"/>
      <c r="C44" s="20"/>
      <c r="D44" s="20"/>
      <c r="E44" s="20"/>
      <c r="F44" s="40"/>
      <c r="G44" s="5"/>
      <c r="H44" s="6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40"/>
      <c r="B45" s="12"/>
      <c r="C45" s="20"/>
      <c r="D45" s="20"/>
      <c r="E45" s="20"/>
      <c r="F45" s="40"/>
      <c r="G45" s="5"/>
      <c r="H45" s="6"/>
      <c r="I45" s="6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40"/>
      <c r="B46" s="12"/>
      <c r="C46" s="20"/>
      <c r="D46" s="20"/>
      <c r="E46" s="20"/>
      <c r="F46" s="40"/>
      <c r="G46" s="5"/>
      <c r="H46" s="6"/>
      <c r="I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40"/>
      <c r="B47" s="12"/>
      <c r="C47" s="20"/>
      <c r="D47" s="20"/>
      <c r="E47" s="20"/>
      <c r="F47" s="40"/>
      <c r="G47" s="5"/>
      <c r="H47" s="6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40"/>
      <c r="B48" s="12"/>
      <c r="C48" s="20"/>
      <c r="D48" s="20"/>
      <c r="E48" s="20"/>
      <c r="F48" s="40"/>
      <c r="G48" s="5"/>
      <c r="H48" s="6"/>
      <c r="I48" s="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40"/>
      <c r="B49" s="12"/>
      <c r="C49" s="20"/>
      <c r="D49" s="20"/>
      <c r="E49" s="20"/>
      <c r="F49" s="40"/>
      <c r="G49" s="5"/>
      <c r="H49" s="6"/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40"/>
      <c r="B50" s="12"/>
      <c r="C50" s="20"/>
      <c r="D50" s="20"/>
      <c r="E50" s="20"/>
      <c r="F50" s="40"/>
      <c r="G50" s="5"/>
      <c r="H50" s="6"/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40"/>
      <c r="B51" s="12"/>
      <c r="C51" s="20"/>
      <c r="D51" s="20"/>
      <c r="E51" s="20"/>
      <c r="F51" s="40"/>
      <c r="G51" s="5"/>
      <c r="H51" s="6"/>
      <c r="I51" s="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40"/>
      <c r="B52" s="12"/>
      <c r="C52" s="20"/>
      <c r="D52" s="20"/>
      <c r="E52" s="20"/>
      <c r="F52" s="40"/>
      <c r="G52" s="5"/>
      <c r="H52" s="6"/>
      <c r="I52" s="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40"/>
      <c r="B53" s="12"/>
      <c r="C53" s="20"/>
      <c r="D53" s="20"/>
      <c r="E53" s="20"/>
      <c r="F53" s="40"/>
      <c r="G53" s="5"/>
      <c r="H53" s="6"/>
      <c r="I53" s="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40"/>
      <c r="B54" s="12"/>
      <c r="C54" s="20"/>
      <c r="D54" s="20"/>
      <c r="E54" s="20"/>
      <c r="F54" s="40"/>
      <c r="G54" s="5"/>
      <c r="H54" s="6"/>
      <c r="I54" s="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40"/>
      <c r="B55" s="12"/>
      <c r="C55" s="20"/>
      <c r="D55" s="20"/>
      <c r="E55" s="20"/>
      <c r="F55" s="40"/>
      <c r="G55" s="5"/>
      <c r="H55" s="6"/>
      <c r="I55" s="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40"/>
      <c r="B56" s="12"/>
      <c r="C56" s="20"/>
      <c r="D56" s="20"/>
      <c r="E56" s="20"/>
      <c r="F56" s="40"/>
      <c r="G56" s="5"/>
      <c r="H56" s="6"/>
      <c r="I56" s="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40"/>
      <c r="B57" s="12"/>
      <c r="C57" s="20"/>
      <c r="D57" s="20"/>
      <c r="E57" s="20"/>
      <c r="F57" s="40"/>
      <c r="G57" s="5"/>
      <c r="H57" s="6"/>
      <c r="I57" s="6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40"/>
      <c r="B58" s="12"/>
      <c r="C58" s="20"/>
      <c r="D58" s="20"/>
      <c r="E58" s="20"/>
      <c r="F58" s="40"/>
      <c r="G58" s="5"/>
      <c r="H58" s="6"/>
      <c r="I58" s="6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40"/>
      <c r="B59" s="12"/>
      <c r="C59" s="20"/>
      <c r="D59" s="20"/>
      <c r="E59" s="20"/>
      <c r="F59" s="40"/>
      <c r="G59" s="5"/>
      <c r="H59" s="6"/>
      <c r="I59" s="6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40"/>
      <c r="B60" s="12"/>
      <c r="C60" s="20"/>
      <c r="D60" s="20"/>
      <c r="E60" s="20"/>
      <c r="F60" s="40"/>
      <c r="G60" s="5"/>
      <c r="H60" s="6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40"/>
      <c r="B61" s="12"/>
      <c r="C61" s="20"/>
      <c r="D61" s="20"/>
      <c r="E61" s="20"/>
      <c r="F61" s="40"/>
      <c r="G61" s="5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40"/>
      <c r="B62" s="12"/>
      <c r="C62" s="20"/>
      <c r="D62" s="20"/>
      <c r="E62" s="20"/>
      <c r="F62" s="40"/>
      <c r="G62" s="5"/>
      <c r="H62" s="6"/>
      <c r="I62" s="6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40"/>
      <c r="B63" s="12"/>
      <c r="C63" s="20"/>
      <c r="D63" s="20"/>
      <c r="E63" s="20"/>
      <c r="F63" s="40"/>
      <c r="G63" s="5"/>
      <c r="H63" s="6"/>
      <c r="I63" s="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40"/>
      <c r="B64" s="12"/>
      <c r="C64" s="20"/>
      <c r="D64" s="20"/>
      <c r="E64" s="20"/>
      <c r="F64" s="40"/>
      <c r="G64" s="5"/>
      <c r="H64" s="6"/>
      <c r="I64" s="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40"/>
      <c r="B65" s="12"/>
      <c r="C65" s="20"/>
      <c r="D65" s="20"/>
      <c r="E65" s="20"/>
      <c r="F65" s="40"/>
      <c r="G65" s="5"/>
      <c r="H65" s="6"/>
      <c r="I65" s="6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40"/>
      <c r="B66" s="12"/>
      <c r="C66" s="20"/>
      <c r="D66" s="20"/>
      <c r="E66" s="20"/>
      <c r="F66" s="40"/>
      <c r="G66" s="5"/>
      <c r="H66" s="6"/>
      <c r="I66" s="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40"/>
      <c r="B67" s="12"/>
      <c r="C67" s="20"/>
      <c r="D67" s="20"/>
      <c r="E67" s="20"/>
      <c r="F67" s="40"/>
      <c r="G67" s="5"/>
      <c r="H67" s="6"/>
      <c r="I67" s="6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40"/>
      <c r="B68" s="12"/>
      <c r="C68" s="20"/>
      <c r="D68" s="20"/>
      <c r="E68" s="20"/>
      <c r="F68" s="40"/>
      <c r="G68" s="5"/>
      <c r="H68" s="6"/>
      <c r="I68" s="6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40"/>
      <c r="B69" s="12"/>
      <c r="C69" s="20"/>
      <c r="D69" s="20"/>
      <c r="E69" s="20"/>
      <c r="F69" s="40"/>
      <c r="G69" s="5"/>
      <c r="H69" s="6"/>
      <c r="I69" s="6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40"/>
      <c r="B70" s="12"/>
      <c r="C70" s="20"/>
      <c r="D70" s="20"/>
      <c r="E70" s="20"/>
      <c r="F70" s="40"/>
      <c r="G70" s="5"/>
      <c r="H70" s="6"/>
      <c r="I70" s="6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40"/>
      <c r="B71" s="12"/>
      <c r="C71" s="20"/>
      <c r="D71" s="20"/>
      <c r="E71" s="20"/>
      <c r="F71" s="40"/>
      <c r="G71" s="5"/>
      <c r="H71" s="6"/>
      <c r="I71" s="6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40"/>
      <c r="B72" s="12"/>
      <c r="C72" s="20"/>
      <c r="D72" s="20"/>
      <c r="E72" s="20"/>
      <c r="F72" s="40"/>
      <c r="G72" s="5"/>
      <c r="H72" s="6"/>
      <c r="I72" s="6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40"/>
      <c r="B73" s="12"/>
      <c r="C73" s="20"/>
      <c r="D73" s="20"/>
      <c r="E73" s="20"/>
      <c r="F73" s="40"/>
      <c r="G73" s="5"/>
      <c r="H73" s="6"/>
      <c r="I73" s="6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40"/>
      <c r="B74" s="12"/>
      <c r="C74" s="20"/>
      <c r="D74" s="20"/>
      <c r="E74" s="20"/>
      <c r="F74" s="40"/>
      <c r="G74" s="5"/>
      <c r="H74" s="6"/>
      <c r="I74" s="6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40"/>
      <c r="B75" s="12"/>
      <c r="C75" s="20"/>
      <c r="D75" s="20"/>
      <c r="E75" s="20"/>
      <c r="F75" s="40"/>
      <c r="G75" s="5"/>
      <c r="H75" s="6"/>
      <c r="I75" s="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40"/>
      <c r="B76" s="12"/>
      <c r="C76" s="20"/>
      <c r="D76" s="20"/>
      <c r="E76" s="20"/>
      <c r="F76" s="40"/>
      <c r="G76" s="5"/>
      <c r="H76" s="6"/>
      <c r="I76" s="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40"/>
      <c r="B77" s="12"/>
      <c r="C77" s="20"/>
      <c r="D77" s="20"/>
      <c r="E77" s="20"/>
      <c r="F77" s="40"/>
      <c r="G77" s="5"/>
      <c r="H77" s="6"/>
      <c r="I77" s="6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40"/>
      <c r="B78" s="12"/>
      <c r="C78" s="20"/>
      <c r="D78" s="20"/>
      <c r="E78" s="20"/>
      <c r="F78" s="40"/>
      <c r="G78" s="5"/>
      <c r="H78" s="6"/>
      <c r="I78" s="6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40"/>
      <c r="B79" s="12"/>
      <c r="C79" s="20"/>
      <c r="D79" s="20"/>
      <c r="E79" s="20"/>
      <c r="F79" s="40"/>
      <c r="G79" s="5"/>
      <c r="H79" s="6"/>
      <c r="I79" s="6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40"/>
      <c r="B80" s="12"/>
      <c r="C80" s="20"/>
      <c r="D80" s="20"/>
      <c r="E80" s="20"/>
      <c r="F80" s="40"/>
      <c r="G80" s="5"/>
      <c r="H80" s="6"/>
      <c r="I80" s="6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40"/>
      <c r="B81" s="12"/>
      <c r="C81" s="20"/>
      <c r="D81" s="20"/>
      <c r="E81" s="20"/>
      <c r="F81" s="40"/>
      <c r="G81" s="5"/>
      <c r="H81" s="6"/>
      <c r="I81" s="6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40"/>
      <c r="B82" s="12"/>
      <c r="C82" s="20"/>
      <c r="D82" s="20"/>
      <c r="E82" s="20"/>
      <c r="F82" s="40"/>
      <c r="G82" s="5"/>
      <c r="H82" s="6"/>
      <c r="I82" s="6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40"/>
      <c r="B83" s="12"/>
      <c r="C83" s="20"/>
      <c r="D83" s="20"/>
      <c r="E83" s="20"/>
      <c r="F83" s="40"/>
      <c r="G83" s="5"/>
      <c r="H83" s="6"/>
      <c r="I83" s="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40"/>
      <c r="B84" s="12"/>
      <c r="C84" s="20"/>
      <c r="D84" s="20"/>
      <c r="E84" s="20"/>
      <c r="F84" s="40"/>
      <c r="G84" s="5"/>
      <c r="H84" s="6"/>
      <c r="I84" s="6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40"/>
      <c r="B85" s="12"/>
      <c r="C85" s="20"/>
      <c r="D85" s="20"/>
      <c r="E85" s="20"/>
      <c r="F85" s="40"/>
      <c r="G85" s="5"/>
      <c r="H85" s="6"/>
      <c r="I85" s="6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40"/>
      <c r="B86" s="12"/>
      <c r="C86" s="20"/>
      <c r="D86" s="20"/>
      <c r="E86" s="20"/>
      <c r="F86" s="40"/>
      <c r="G86" s="5"/>
      <c r="H86" s="6"/>
      <c r="I86" s="6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40"/>
      <c r="B87" s="12"/>
      <c r="C87" s="20"/>
      <c r="D87" s="20"/>
      <c r="E87" s="20"/>
      <c r="F87" s="40"/>
      <c r="G87" s="5"/>
      <c r="H87" s="6"/>
      <c r="I87" s="6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40"/>
      <c r="B88" s="12"/>
      <c r="C88" s="20"/>
      <c r="D88" s="20"/>
      <c r="E88" s="20"/>
      <c r="F88" s="40"/>
      <c r="G88" s="5"/>
      <c r="H88" s="6"/>
      <c r="I88" s="6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40"/>
      <c r="B89" s="12"/>
      <c r="C89" s="20"/>
      <c r="D89" s="20"/>
      <c r="E89" s="20"/>
      <c r="F89" s="40"/>
      <c r="G89" s="5"/>
      <c r="H89" s="6"/>
      <c r="I89" s="6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40"/>
      <c r="B90" s="12"/>
      <c r="C90" s="20"/>
      <c r="D90" s="20"/>
      <c r="E90" s="20"/>
      <c r="F90" s="40"/>
      <c r="G90" s="5"/>
      <c r="H90" s="6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40"/>
      <c r="B91" s="12"/>
      <c r="C91" s="20"/>
      <c r="D91" s="20"/>
      <c r="E91" s="20"/>
      <c r="F91" s="40"/>
      <c r="G91" s="5"/>
      <c r="H91" s="6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40"/>
      <c r="B92" s="12"/>
      <c r="C92" s="20"/>
      <c r="D92" s="20"/>
      <c r="E92" s="20"/>
      <c r="F92" s="40"/>
      <c r="G92" s="5"/>
      <c r="H92" s="6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40"/>
      <c r="B93" s="12"/>
      <c r="C93" s="20"/>
      <c r="D93" s="20"/>
      <c r="E93" s="20"/>
      <c r="F93" s="40"/>
      <c r="G93" s="5"/>
      <c r="H93" s="6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40"/>
      <c r="B94" s="12"/>
      <c r="C94" s="20"/>
      <c r="D94" s="20"/>
      <c r="E94" s="20"/>
      <c r="F94" s="40"/>
      <c r="G94" s="5"/>
      <c r="H94" s="6"/>
      <c r="I94" s="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40"/>
      <c r="B95" s="12"/>
      <c r="C95" s="20"/>
      <c r="D95" s="20"/>
      <c r="E95" s="20"/>
      <c r="F95" s="40"/>
      <c r="G95" s="5"/>
      <c r="H95" s="6"/>
      <c r="I95" s="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40"/>
      <c r="B96" s="12"/>
      <c r="C96" s="20"/>
      <c r="D96" s="20"/>
      <c r="E96" s="20"/>
      <c r="F96" s="40"/>
      <c r="G96" s="5"/>
      <c r="H96" s="6"/>
      <c r="I96" s="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40"/>
      <c r="B97" s="12"/>
      <c r="C97" s="20"/>
      <c r="D97" s="20"/>
      <c r="E97" s="20"/>
      <c r="F97" s="40"/>
      <c r="G97" s="5"/>
      <c r="H97" s="6"/>
      <c r="I97" s="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40"/>
      <c r="B98" s="12"/>
      <c r="C98" s="20"/>
      <c r="D98" s="20"/>
      <c r="E98" s="20"/>
      <c r="F98" s="40"/>
      <c r="G98" s="5"/>
      <c r="H98" s="6"/>
      <c r="I98" s="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40"/>
      <c r="B99" s="12"/>
      <c r="C99" s="20"/>
      <c r="D99" s="20"/>
      <c r="E99" s="20"/>
      <c r="F99" s="40"/>
      <c r="G99" s="5"/>
      <c r="H99" s="6"/>
      <c r="I99" s="6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40"/>
      <c r="B100" s="12"/>
      <c r="C100" s="20"/>
      <c r="D100" s="20"/>
      <c r="E100" s="20"/>
      <c r="F100" s="40"/>
      <c r="G100" s="5"/>
      <c r="H100" s="6"/>
      <c r="I100" s="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40"/>
      <c r="B101" s="12"/>
      <c r="C101" s="20"/>
      <c r="D101" s="20"/>
      <c r="E101" s="20"/>
      <c r="F101" s="40"/>
      <c r="G101" s="5"/>
      <c r="H101" s="6"/>
      <c r="I101" s="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40"/>
      <c r="B102" s="12"/>
      <c r="C102" s="20"/>
      <c r="D102" s="20"/>
      <c r="E102" s="20"/>
      <c r="F102" s="40"/>
      <c r="G102" s="5"/>
      <c r="H102" s="6"/>
      <c r="I102" s="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40"/>
      <c r="B103" s="12"/>
      <c r="C103" s="20"/>
      <c r="D103" s="20"/>
      <c r="E103" s="20"/>
      <c r="F103" s="40"/>
      <c r="G103" s="5"/>
      <c r="H103" s="6"/>
      <c r="I103" s="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/>
      <c r="B104" s="12"/>
      <c r="C104" s="20"/>
      <c r="D104" s="20"/>
      <c r="E104" s="20"/>
      <c r="F104" s="40"/>
      <c r="G104" s="5"/>
      <c r="H104" s="6"/>
      <c r="I104" s="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40"/>
      <c r="B105" s="12"/>
      <c r="C105" s="20"/>
      <c r="D105" s="20"/>
      <c r="E105" s="20"/>
      <c r="F105" s="40"/>
      <c r="G105" s="5"/>
      <c r="H105" s="6"/>
      <c r="I105" s="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40"/>
      <c r="B106" s="12"/>
      <c r="C106" s="20"/>
      <c r="D106" s="20"/>
      <c r="E106" s="20"/>
      <c r="F106" s="40"/>
      <c r="G106" s="5"/>
      <c r="H106" s="6"/>
      <c r="I106" s="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40"/>
      <c r="B107" s="12"/>
      <c r="C107" s="20"/>
      <c r="D107" s="20"/>
      <c r="E107" s="20"/>
      <c r="F107" s="40"/>
      <c r="G107" s="5"/>
      <c r="H107" s="6"/>
      <c r="I107" s="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40"/>
      <c r="B108" s="12"/>
      <c r="C108" s="20"/>
      <c r="D108" s="20"/>
      <c r="E108" s="20"/>
      <c r="F108" s="40"/>
      <c r="G108" s="5"/>
      <c r="H108" s="6"/>
      <c r="I108" s="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40"/>
      <c r="B109" s="12"/>
      <c r="C109" s="20"/>
      <c r="D109" s="20"/>
      <c r="E109" s="20"/>
      <c r="F109" s="40"/>
      <c r="G109" s="5"/>
      <c r="H109" s="6"/>
      <c r="I109" s="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40"/>
      <c r="B110" s="12"/>
      <c r="C110" s="20"/>
      <c r="D110" s="20"/>
      <c r="E110" s="20"/>
      <c r="F110" s="40"/>
      <c r="G110" s="5"/>
      <c r="H110" s="6"/>
      <c r="I110" s="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40"/>
      <c r="B111" s="12"/>
      <c r="C111" s="20"/>
      <c r="D111" s="20"/>
      <c r="E111" s="20"/>
      <c r="F111" s="40"/>
      <c r="G111" s="5"/>
      <c r="H111" s="6"/>
      <c r="I111" s="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40"/>
      <c r="B112" s="12"/>
      <c r="C112" s="20"/>
      <c r="D112" s="20"/>
      <c r="E112" s="20"/>
      <c r="F112" s="40"/>
      <c r="G112" s="5"/>
      <c r="H112" s="6"/>
      <c r="I112" s="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40"/>
      <c r="B113" s="12"/>
      <c r="C113" s="20"/>
      <c r="D113" s="20"/>
      <c r="E113" s="20"/>
      <c r="F113" s="40"/>
      <c r="G113" s="5"/>
      <c r="H113" s="6"/>
      <c r="I113" s="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40"/>
      <c r="B114" s="12"/>
      <c r="C114" s="20"/>
      <c r="D114" s="20"/>
      <c r="E114" s="20"/>
      <c r="F114" s="40"/>
      <c r="G114" s="5"/>
      <c r="H114" s="6"/>
      <c r="I114" s="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40"/>
      <c r="B115" s="12"/>
      <c r="C115" s="20"/>
      <c r="D115" s="20"/>
      <c r="E115" s="20"/>
      <c r="F115" s="40"/>
      <c r="G115" s="5"/>
      <c r="H115" s="6"/>
      <c r="I115" s="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40"/>
      <c r="B116" s="12"/>
      <c r="C116" s="20"/>
      <c r="D116" s="20"/>
      <c r="E116" s="20"/>
      <c r="F116" s="40"/>
      <c r="G116" s="5"/>
      <c r="H116" s="6"/>
      <c r="I116" s="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40"/>
      <c r="B117" s="12"/>
      <c r="C117" s="20"/>
      <c r="D117" s="20"/>
      <c r="E117" s="20"/>
      <c r="F117" s="40"/>
      <c r="G117" s="5"/>
      <c r="H117" s="6"/>
      <c r="I117" s="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40"/>
      <c r="B118" s="12"/>
      <c r="C118" s="20"/>
      <c r="D118" s="20"/>
      <c r="E118" s="20"/>
      <c r="F118" s="40"/>
      <c r="G118" s="5"/>
      <c r="H118" s="6"/>
      <c r="I118" s="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40"/>
      <c r="B119" s="12"/>
      <c r="C119" s="20"/>
      <c r="D119" s="20"/>
      <c r="E119" s="20"/>
      <c r="F119" s="40"/>
      <c r="G119" s="5"/>
      <c r="H119" s="6"/>
      <c r="I119" s="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40"/>
      <c r="B120" s="12"/>
      <c r="C120" s="20"/>
      <c r="D120" s="20"/>
      <c r="E120" s="20"/>
      <c r="F120" s="40"/>
      <c r="G120" s="5"/>
      <c r="H120" s="6"/>
      <c r="I120" s="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40"/>
      <c r="B121" s="12"/>
      <c r="C121" s="20"/>
      <c r="D121" s="20"/>
      <c r="E121" s="20"/>
      <c r="F121" s="40"/>
      <c r="G121" s="5"/>
      <c r="H121" s="6"/>
      <c r="I121" s="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40"/>
      <c r="B122" s="12"/>
      <c r="C122" s="20"/>
      <c r="D122" s="20"/>
      <c r="E122" s="20"/>
      <c r="F122" s="40"/>
      <c r="G122" s="5"/>
      <c r="H122" s="6"/>
      <c r="I122" s="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40"/>
      <c r="B123" s="12"/>
      <c r="C123" s="20"/>
      <c r="D123" s="20"/>
      <c r="E123" s="20"/>
      <c r="F123" s="40"/>
      <c r="G123" s="5"/>
      <c r="H123" s="6"/>
      <c r="I123" s="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40"/>
      <c r="B124" s="12"/>
      <c r="C124" s="20"/>
      <c r="D124" s="20"/>
      <c r="E124" s="20"/>
      <c r="F124" s="40"/>
      <c r="G124" s="5"/>
      <c r="H124" s="6"/>
      <c r="I124" s="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40"/>
      <c r="B125" s="12"/>
      <c r="C125" s="20"/>
      <c r="D125" s="20"/>
      <c r="E125" s="20"/>
      <c r="F125" s="40"/>
      <c r="G125" s="5"/>
      <c r="H125" s="6"/>
      <c r="I125" s="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40"/>
      <c r="B126" s="12"/>
      <c r="C126" s="20"/>
      <c r="D126" s="20"/>
      <c r="E126" s="20"/>
      <c r="F126" s="40"/>
      <c r="G126" s="5"/>
      <c r="H126" s="6"/>
      <c r="I126" s="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40"/>
      <c r="B127" s="12"/>
      <c r="C127" s="20"/>
      <c r="D127" s="20"/>
      <c r="E127" s="20"/>
      <c r="F127" s="40"/>
      <c r="G127" s="5"/>
      <c r="H127" s="6"/>
      <c r="I127" s="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40"/>
      <c r="B128" s="12"/>
      <c r="C128" s="20"/>
      <c r="D128" s="20"/>
      <c r="E128" s="20"/>
      <c r="F128" s="40"/>
      <c r="G128" s="5"/>
      <c r="H128" s="6"/>
      <c r="I128" s="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40"/>
      <c r="B129" s="12"/>
      <c r="C129" s="20"/>
      <c r="D129" s="20"/>
      <c r="E129" s="20"/>
      <c r="F129" s="40"/>
      <c r="G129" s="5"/>
      <c r="H129" s="6"/>
      <c r="I129" s="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40"/>
      <c r="B130" s="12"/>
      <c r="C130" s="20"/>
      <c r="D130" s="20"/>
      <c r="E130" s="20"/>
      <c r="F130" s="40"/>
      <c r="G130" s="5"/>
      <c r="H130" s="6"/>
      <c r="I130" s="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40"/>
      <c r="B131" s="12"/>
      <c r="C131" s="20"/>
      <c r="D131" s="20"/>
      <c r="E131" s="20"/>
      <c r="F131" s="40"/>
      <c r="G131" s="5"/>
      <c r="H131" s="6"/>
      <c r="I131" s="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40"/>
      <c r="B132" s="12"/>
      <c r="C132" s="20"/>
      <c r="D132" s="20"/>
      <c r="E132" s="20"/>
      <c r="F132" s="40"/>
      <c r="G132" s="5"/>
      <c r="H132" s="6"/>
      <c r="I132" s="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40"/>
      <c r="B133" s="12"/>
      <c r="C133" s="20"/>
      <c r="D133" s="20"/>
      <c r="E133" s="20"/>
      <c r="F133" s="40"/>
      <c r="G133" s="5"/>
      <c r="H133" s="6"/>
      <c r="I133" s="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40"/>
      <c r="B134" s="12"/>
      <c r="C134" s="20"/>
      <c r="D134" s="20"/>
      <c r="E134" s="20"/>
      <c r="F134" s="40"/>
      <c r="G134" s="5"/>
      <c r="H134" s="6"/>
      <c r="I134" s="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40"/>
      <c r="B135" s="12"/>
      <c r="C135" s="20"/>
      <c r="D135" s="20"/>
      <c r="E135" s="20"/>
      <c r="F135" s="40"/>
      <c r="G135" s="5"/>
      <c r="H135" s="6"/>
      <c r="I135" s="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40"/>
      <c r="B136" s="12"/>
      <c r="C136" s="20"/>
      <c r="D136" s="20"/>
      <c r="E136" s="20"/>
      <c r="F136" s="40"/>
      <c r="G136" s="5"/>
      <c r="H136" s="6"/>
      <c r="I136" s="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40"/>
      <c r="B137" s="12"/>
      <c r="C137" s="20"/>
      <c r="D137" s="20"/>
      <c r="E137" s="20"/>
      <c r="F137" s="40"/>
      <c r="G137" s="5"/>
      <c r="H137" s="6"/>
      <c r="I137" s="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40"/>
      <c r="B138" s="12"/>
      <c r="C138" s="20"/>
      <c r="D138" s="20"/>
      <c r="E138" s="20"/>
      <c r="F138" s="40"/>
      <c r="G138" s="5"/>
      <c r="H138" s="6"/>
      <c r="I138" s="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40"/>
      <c r="B139" s="12"/>
      <c r="C139" s="20"/>
      <c r="D139" s="20"/>
      <c r="E139" s="20"/>
      <c r="F139" s="40"/>
      <c r="G139" s="5"/>
      <c r="H139" s="6"/>
      <c r="I139" s="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40"/>
      <c r="B140" s="12"/>
      <c r="C140" s="20"/>
      <c r="D140" s="20"/>
      <c r="E140" s="20"/>
      <c r="F140" s="40"/>
      <c r="G140" s="5"/>
      <c r="H140" s="6"/>
      <c r="I140" s="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40"/>
      <c r="B141" s="12"/>
      <c r="C141" s="20"/>
      <c r="D141" s="20"/>
      <c r="E141" s="20"/>
      <c r="F141" s="40"/>
      <c r="G141" s="5"/>
      <c r="H141" s="6"/>
      <c r="I141" s="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40"/>
      <c r="B142" s="12"/>
      <c r="C142" s="20"/>
      <c r="D142" s="20"/>
      <c r="E142" s="20"/>
      <c r="F142" s="40"/>
      <c r="G142" s="5"/>
      <c r="H142" s="6"/>
      <c r="I142" s="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40"/>
      <c r="B143" s="12"/>
      <c r="C143" s="20"/>
      <c r="D143" s="20"/>
      <c r="E143" s="20"/>
      <c r="F143" s="40"/>
      <c r="G143" s="5"/>
      <c r="H143" s="6"/>
      <c r="I143" s="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40"/>
      <c r="B144" s="12"/>
      <c r="C144" s="20"/>
      <c r="D144" s="20"/>
      <c r="E144" s="20"/>
      <c r="F144" s="40"/>
      <c r="G144" s="5"/>
      <c r="H144" s="6"/>
      <c r="I144" s="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40"/>
      <c r="B145" s="12"/>
      <c r="C145" s="20"/>
      <c r="D145" s="20"/>
      <c r="E145" s="20"/>
      <c r="F145" s="40"/>
      <c r="G145" s="5"/>
      <c r="H145" s="6"/>
      <c r="I145" s="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40"/>
      <c r="B146" s="12"/>
      <c r="C146" s="20"/>
      <c r="D146" s="20"/>
      <c r="E146" s="20"/>
      <c r="F146" s="40"/>
      <c r="G146" s="5"/>
      <c r="H146" s="6"/>
      <c r="I146" s="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40"/>
      <c r="B147" s="12"/>
      <c r="C147" s="20"/>
      <c r="D147" s="20"/>
      <c r="E147" s="20"/>
      <c r="F147" s="40"/>
      <c r="G147" s="5"/>
      <c r="H147" s="6"/>
      <c r="I147" s="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40"/>
      <c r="B148" s="12"/>
      <c r="C148" s="20"/>
      <c r="D148" s="20"/>
      <c r="E148" s="20"/>
      <c r="F148" s="40"/>
      <c r="G148" s="5"/>
      <c r="H148" s="6"/>
      <c r="I148" s="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40"/>
      <c r="B149" s="12"/>
      <c r="C149" s="20"/>
      <c r="D149" s="20"/>
      <c r="E149" s="20"/>
      <c r="F149" s="40"/>
      <c r="G149" s="5"/>
      <c r="H149" s="6"/>
      <c r="I149" s="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40"/>
      <c r="B150" s="12"/>
      <c r="C150" s="20"/>
      <c r="D150" s="20"/>
      <c r="E150" s="20"/>
      <c r="F150" s="40"/>
      <c r="G150" s="5"/>
      <c r="H150" s="6"/>
      <c r="I150" s="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40"/>
      <c r="B151" s="12"/>
      <c r="C151" s="20"/>
      <c r="D151" s="20"/>
      <c r="E151" s="20"/>
      <c r="F151" s="40"/>
      <c r="G151" s="5"/>
      <c r="H151" s="6"/>
      <c r="I151" s="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40"/>
      <c r="B152" s="12"/>
      <c r="C152" s="20"/>
      <c r="D152" s="20"/>
      <c r="E152" s="20"/>
      <c r="F152" s="40"/>
      <c r="G152" s="5"/>
      <c r="H152" s="6"/>
      <c r="I152" s="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40"/>
      <c r="B153" s="12"/>
      <c r="C153" s="20"/>
      <c r="D153" s="20"/>
      <c r="E153" s="20"/>
      <c r="F153" s="40"/>
      <c r="G153" s="5"/>
      <c r="H153" s="6"/>
      <c r="I153" s="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40"/>
      <c r="B154" s="12"/>
      <c r="C154" s="20"/>
      <c r="D154" s="20"/>
      <c r="E154" s="20"/>
      <c r="F154" s="40"/>
      <c r="G154" s="5"/>
      <c r="H154" s="6"/>
      <c r="I154" s="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40"/>
      <c r="B155" s="12"/>
      <c r="C155" s="20"/>
      <c r="D155" s="20"/>
      <c r="E155" s="20"/>
      <c r="F155" s="40"/>
      <c r="G155" s="5"/>
      <c r="H155" s="6"/>
      <c r="I155" s="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40"/>
      <c r="B156" s="12"/>
      <c r="C156" s="20"/>
      <c r="D156" s="20"/>
      <c r="E156" s="20"/>
      <c r="F156" s="40"/>
      <c r="G156" s="5"/>
      <c r="H156" s="6"/>
      <c r="I156" s="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40"/>
      <c r="B157" s="12"/>
      <c r="C157" s="20"/>
      <c r="D157" s="20"/>
      <c r="E157" s="20"/>
      <c r="F157" s="40"/>
      <c r="G157" s="5"/>
      <c r="H157" s="6"/>
      <c r="I157" s="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40"/>
      <c r="B158" s="12"/>
      <c r="C158" s="20"/>
      <c r="D158" s="20"/>
      <c r="E158" s="20"/>
      <c r="F158" s="40"/>
      <c r="G158" s="5"/>
      <c r="H158" s="6"/>
      <c r="I158" s="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40"/>
      <c r="B159" s="12"/>
      <c r="C159" s="20"/>
      <c r="D159" s="20"/>
      <c r="E159" s="20"/>
      <c r="F159" s="40"/>
      <c r="G159" s="5"/>
      <c r="H159" s="6"/>
      <c r="I159" s="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40"/>
      <c r="B160" s="12"/>
      <c r="C160" s="20"/>
      <c r="D160" s="20"/>
      <c r="E160" s="20"/>
      <c r="F160" s="40"/>
      <c r="G160" s="5"/>
      <c r="H160" s="6"/>
      <c r="I160" s="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40"/>
      <c r="B161" s="12"/>
      <c r="C161" s="20"/>
      <c r="D161" s="20"/>
      <c r="E161" s="20"/>
      <c r="F161" s="40"/>
      <c r="G161" s="5"/>
      <c r="H161" s="6"/>
      <c r="I161" s="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40"/>
      <c r="B162" s="12"/>
      <c r="C162" s="20"/>
      <c r="D162" s="20"/>
      <c r="E162" s="20"/>
      <c r="F162" s="40"/>
      <c r="G162" s="5"/>
      <c r="H162" s="6"/>
      <c r="I162" s="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40"/>
      <c r="B163" s="12"/>
      <c r="C163" s="20"/>
      <c r="D163" s="20"/>
      <c r="E163" s="20"/>
      <c r="F163" s="40"/>
      <c r="G163" s="5"/>
      <c r="H163" s="6"/>
      <c r="I163" s="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40"/>
      <c r="B164" s="12"/>
      <c r="C164" s="20"/>
      <c r="D164" s="20"/>
      <c r="E164" s="20"/>
      <c r="F164" s="40"/>
      <c r="G164" s="5"/>
      <c r="H164" s="6"/>
      <c r="I164" s="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40"/>
      <c r="B165" s="12"/>
      <c r="C165" s="20"/>
      <c r="D165" s="20"/>
      <c r="E165" s="20"/>
      <c r="F165" s="40"/>
      <c r="G165" s="5"/>
      <c r="H165" s="6"/>
      <c r="I165" s="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40"/>
      <c r="B166" s="12"/>
      <c r="C166" s="20"/>
      <c r="D166" s="20"/>
      <c r="E166" s="20"/>
      <c r="F166" s="40"/>
      <c r="G166" s="5"/>
      <c r="H166" s="6"/>
      <c r="I166" s="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40"/>
      <c r="B167" s="12"/>
      <c r="C167" s="20"/>
      <c r="D167" s="20"/>
      <c r="E167" s="20"/>
      <c r="F167" s="40"/>
      <c r="G167" s="5"/>
      <c r="H167" s="6"/>
      <c r="I167" s="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40"/>
      <c r="B168" s="12"/>
      <c r="C168" s="20"/>
      <c r="D168" s="20"/>
      <c r="E168" s="20"/>
      <c r="F168" s="40"/>
      <c r="G168" s="5"/>
      <c r="H168" s="6"/>
      <c r="I168" s="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40"/>
      <c r="B169" s="12"/>
      <c r="C169" s="20"/>
      <c r="D169" s="20"/>
      <c r="E169" s="20"/>
      <c r="F169" s="40"/>
      <c r="G169" s="5"/>
      <c r="H169" s="6"/>
      <c r="I169" s="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40"/>
      <c r="B170" s="12"/>
      <c r="C170" s="20"/>
      <c r="D170" s="20"/>
      <c r="E170" s="20"/>
      <c r="F170" s="40"/>
      <c r="G170" s="5"/>
      <c r="H170" s="6"/>
      <c r="I170" s="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40"/>
      <c r="B171" s="12"/>
      <c r="C171" s="20"/>
      <c r="D171" s="20"/>
      <c r="E171" s="20"/>
      <c r="F171" s="40"/>
      <c r="G171" s="5"/>
      <c r="H171" s="6"/>
      <c r="I171" s="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40"/>
      <c r="B172" s="12"/>
      <c r="C172" s="20"/>
      <c r="D172" s="20"/>
      <c r="E172" s="20"/>
      <c r="F172" s="40"/>
      <c r="G172" s="5"/>
      <c r="H172" s="6"/>
      <c r="I172" s="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40"/>
      <c r="B173" s="12"/>
      <c r="C173" s="20"/>
      <c r="D173" s="20"/>
      <c r="E173" s="20"/>
      <c r="F173" s="40"/>
      <c r="G173" s="5"/>
      <c r="H173" s="6"/>
      <c r="I173" s="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40"/>
      <c r="B174" s="12"/>
      <c r="C174" s="20"/>
      <c r="D174" s="20"/>
      <c r="E174" s="20"/>
      <c r="F174" s="40"/>
      <c r="G174" s="5"/>
      <c r="H174" s="6"/>
      <c r="I174" s="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40"/>
      <c r="B175" s="12"/>
      <c r="C175" s="20"/>
      <c r="D175" s="20"/>
      <c r="E175" s="20"/>
      <c r="F175" s="40"/>
      <c r="G175" s="5"/>
      <c r="H175" s="6"/>
      <c r="I175" s="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40"/>
      <c r="B176" s="12"/>
      <c r="C176" s="20"/>
      <c r="D176" s="20"/>
      <c r="E176" s="20"/>
      <c r="F176" s="40"/>
      <c r="G176" s="5"/>
      <c r="H176" s="6"/>
      <c r="I176" s="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40"/>
      <c r="B177" s="12"/>
      <c r="C177" s="20"/>
      <c r="D177" s="20"/>
      <c r="E177" s="20"/>
      <c r="F177" s="40"/>
      <c r="G177" s="5"/>
      <c r="H177" s="6"/>
      <c r="I177" s="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40"/>
      <c r="B178" s="12"/>
      <c r="C178" s="20"/>
      <c r="D178" s="20"/>
      <c r="E178" s="20"/>
      <c r="F178" s="40"/>
      <c r="G178" s="5"/>
      <c r="H178" s="6"/>
      <c r="I178" s="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40"/>
      <c r="B179" s="12"/>
      <c r="C179" s="20"/>
      <c r="D179" s="20"/>
      <c r="E179" s="20"/>
      <c r="F179" s="40"/>
      <c r="G179" s="5"/>
      <c r="H179" s="6"/>
      <c r="I179" s="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40"/>
      <c r="B180" s="12"/>
      <c r="C180" s="20"/>
      <c r="D180" s="20"/>
      <c r="E180" s="20"/>
      <c r="F180" s="40"/>
      <c r="G180" s="5"/>
      <c r="H180" s="6"/>
      <c r="I180" s="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40"/>
      <c r="B181" s="12"/>
      <c r="C181" s="20"/>
      <c r="D181" s="20"/>
      <c r="E181" s="20"/>
      <c r="F181" s="40"/>
      <c r="G181" s="5"/>
      <c r="H181" s="6"/>
      <c r="I181" s="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40"/>
      <c r="B182" s="12"/>
      <c r="C182" s="20"/>
      <c r="D182" s="20"/>
      <c r="E182" s="20"/>
      <c r="F182" s="40"/>
      <c r="G182" s="5"/>
      <c r="H182" s="6"/>
      <c r="I182" s="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40"/>
      <c r="B183" s="12"/>
      <c r="C183" s="20"/>
      <c r="D183" s="20"/>
      <c r="E183" s="20"/>
      <c r="F183" s="40"/>
      <c r="G183" s="5"/>
      <c r="H183" s="6"/>
      <c r="I183" s="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40"/>
      <c r="B184" s="12"/>
      <c r="C184" s="20"/>
      <c r="D184" s="20"/>
      <c r="E184" s="20"/>
      <c r="F184" s="40"/>
      <c r="G184" s="5"/>
      <c r="H184" s="6"/>
      <c r="I184" s="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40"/>
      <c r="B185" s="12"/>
      <c r="C185" s="20"/>
      <c r="D185" s="20"/>
      <c r="E185" s="20"/>
      <c r="F185" s="40"/>
      <c r="G185" s="5"/>
      <c r="H185" s="6"/>
      <c r="I185" s="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40"/>
      <c r="B186" s="12"/>
      <c r="C186" s="20"/>
      <c r="D186" s="20"/>
      <c r="E186" s="20"/>
      <c r="F186" s="40"/>
      <c r="G186" s="5"/>
      <c r="H186" s="6"/>
      <c r="I186" s="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40"/>
      <c r="B187" s="12"/>
      <c r="C187" s="20"/>
      <c r="D187" s="20"/>
      <c r="E187" s="20"/>
      <c r="F187" s="40"/>
      <c r="G187" s="5"/>
      <c r="H187" s="6"/>
      <c r="I187" s="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40"/>
      <c r="B188" s="12"/>
      <c r="C188" s="20"/>
      <c r="D188" s="20"/>
      <c r="E188" s="20"/>
      <c r="F188" s="40"/>
      <c r="G188" s="5"/>
      <c r="H188" s="6"/>
      <c r="I188" s="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40"/>
      <c r="B189" s="12"/>
      <c r="C189" s="20"/>
      <c r="D189" s="20"/>
      <c r="E189" s="20"/>
      <c r="F189" s="40"/>
      <c r="G189" s="5"/>
      <c r="H189" s="6"/>
      <c r="I189" s="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40"/>
      <c r="B190" s="12"/>
      <c r="C190" s="20"/>
      <c r="D190" s="20"/>
      <c r="E190" s="20"/>
      <c r="F190" s="40"/>
      <c r="G190" s="5"/>
      <c r="H190" s="6"/>
      <c r="I190" s="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40"/>
      <c r="B191" s="12"/>
      <c r="C191" s="20"/>
      <c r="D191" s="20"/>
      <c r="E191" s="20"/>
      <c r="F191" s="40"/>
      <c r="G191" s="5"/>
      <c r="H191" s="6"/>
      <c r="I191" s="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40"/>
      <c r="B192" s="12"/>
      <c r="C192" s="20"/>
      <c r="D192" s="20"/>
      <c r="E192" s="20"/>
      <c r="F192" s="40"/>
      <c r="G192" s="5"/>
      <c r="H192" s="6"/>
      <c r="I192" s="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40"/>
      <c r="B193" s="12"/>
      <c r="C193" s="20"/>
      <c r="D193" s="20"/>
      <c r="E193" s="20"/>
      <c r="F193" s="40"/>
      <c r="G193" s="5"/>
      <c r="H193" s="6"/>
      <c r="I193" s="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40"/>
      <c r="B194" s="12"/>
      <c r="C194" s="20"/>
      <c r="D194" s="20"/>
      <c r="E194" s="20"/>
      <c r="F194" s="40"/>
      <c r="G194" s="5"/>
      <c r="H194" s="6"/>
      <c r="I194" s="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40"/>
      <c r="B195" s="12"/>
      <c r="C195" s="20"/>
      <c r="D195" s="20"/>
      <c r="E195" s="20"/>
      <c r="F195" s="40"/>
      <c r="G195" s="5"/>
      <c r="H195" s="6"/>
      <c r="I195" s="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40"/>
      <c r="B196" s="12"/>
      <c r="C196" s="20"/>
      <c r="D196" s="20"/>
      <c r="E196" s="20"/>
      <c r="F196" s="40"/>
      <c r="G196" s="5"/>
      <c r="H196" s="6"/>
      <c r="I196" s="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40"/>
      <c r="B197" s="12"/>
      <c r="C197" s="20"/>
      <c r="D197" s="20"/>
      <c r="E197" s="20"/>
      <c r="F197" s="40"/>
      <c r="G197" s="5"/>
      <c r="H197" s="6"/>
      <c r="I197" s="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40"/>
      <c r="B198" s="12"/>
      <c r="C198" s="20"/>
      <c r="D198" s="20"/>
      <c r="E198" s="20"/>
      <c r="F198" s="40"/>
      <c r="G198" s="5"/>
      <c r="H198" s="6"/>
      <c r="I198" s="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40"/>
      <c r="B199" s="12"/>
      <c r="C199" s="20"/>
      <c r="D199" s="20"/>
      <c r="E199" s="20"/>
      <c r="F199" s="40"/>
      <c r="G199" s="5"/>
      <c r="H199" s="6"/>
      <c r="I199" s="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40"/>
      <c r="B200" s="12"/>
      <c r="C200" s="20"/>
      <c r="D200" s="20"/>
      <c r="E200" s="20"/>
      <c r="F200" s="40"/>
      <c r="G200" s="5"/>
      <c r="H200" s="6"/>
      <c r="I200" s="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40"/>
      <c r="B201" s="12"/>
      <c r="C201" s="20"/>
      <c r="D201" s="20"/>
      <c r="E201" s="20"/>
      <c r="F201" s="40"/>
      <c r="G201" s="5"/>
      <c r="H201" s="6"/>
      <c r="I201" s="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40"/>
      <c r="B202" s="12"/>
      <c r="C202" s="20"/>
      <c r="D202" s="20"/>
      <c r="E202" s="20"/>
      <c r="F202" s="40"/>
      <c r="G202" s="5"/>
      <c r="H202" s="6"/>
      <c r="I202" s="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40"/>
      <c r="B203" s="12"/>
      <c r="C203" s="20"/>
      <c r="D203" s="20"/>
      <c r="E203" s="20"/>
      <c r="F203" s="40"/>
      <c r="G203" s="5"/>
      <c r="H203" s="6"/>
      <c r="I203" s="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40"/>
      <c r="B204" s="12"/>
      <c r="C204" s="20"/>
      <c r="D204" s="20"/>
      <c r="E204" s="20"/>
      <c r="F204" s="40"/>
      <c r="G204" s="5"/>
      <c r="H204" s="6"/>
      <c r="I204" s="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40"/>
      <c r="B205" s="12"/>
      <c r="C205" s="20"/>
      <c r="D205" s="20"/>
      <c r="E205" s="20"/>
      <c r="F205" s="40"/>
      <c r="G205" s="5"/>
      <c r="H205" s="6"/>
      <c r="I205" s="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40"/>
      <c r="B206" s="12"/>
      <c r="C206" s="20"/>
      <c r="D206" s="20"/>
      <c r="E206" s="20"/>
      <c r="F206" s="40"/>
      <c r="G206" s="5"/>
      <c r="H206" s="6"/>
      <c r="I206" s="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40"/>
      <c r="B207" s="12"/>
      <c r="C207" s="20"/>
      <c r="D207" s="20"/>
      <c r="E207" s="20"/>
      <c r="F207" s="40"/>
      <c r="G207" s="5"/>
      <c r="H207" s="6"/>
      <c r="I207" s="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40"/>
      <c r="B208" s="12"/>
      <c r="C208" s="20"/>
      <c r="D208" s="20"/>
      <c r="E208" s="20"/>
      <c r="F208" s="40"/>
      <c r="G208" s="5"/>
      <c r="H208" s="6"/>
      <c r="I208" s="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40"/>
      <c r="B209" s="12"/>
      <c r="C209" s="20"/>
      <c r="D209" s="20"/>
      <c r="E209" s="20"/>
      <c r="F209" s="40"/>
      <c r="G209" s="5"/>
      <c r="H209" s="6"/>
      <c r="I209" s="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40"/>
      <c r="B210" s="12"/>
      <c r="C210" s="20"/>
      <c r="D210" s="20"/>
      <c r="E210" s="20"/>
      <c r="F210" s="40"/>
      <c r="G210" s="5"/>
      <c r="H210" s="6"/>
      <c r="I210" s="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40"/>
      <c r="B211" s="12"/>
      <c r="C211" s="20"/>
      <c r="D211" s="20"/>
      <c r="E211" s="20"/>
      <c r="F211" s="40"/>
      <c r="G211" s="5"/>
      <c r="H211" s="6"/>
      <c r="I211" s="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40"/>
      <c r="B212" s="12"/>
      <c r="C212" s="20"/>
      <c r="D212" s="20"/>
      <c r="E212" s="20"/>
      <c r="F212" s="40"/>
      <c r="G212" s="5"/>
      <c r="H212" s="6"/>
      <c r="I212" s="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40"/>
      <c r="B213" s="12"/>
      <c r="C213" s="20"/>
      <c r="D213" s="20"/>
      <c r="E213" s="20"/>
      <c r="F213" s="40"/>
      <c r="G213" s="5"/>
      <c r="H213" s="6"/>
      <c r="I213" s="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0"/>
      <c r="B214" s="12"/>
      <c r="C214" s="20"/>
      <c r="D214" s="20"/>
      <c r="E214" s="20"/>
      <c r="F214" s="40"/>
      <c r="G214" s="5"/>
      <c r="H214" s="6"/>
      <c r="I214" s="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40"/>
      <c r="B215" s="12"/>
      <c r="C215" s="20"/>
      <c r="D215" s="20"/>
      <c r="E215" s="20"/>
      <c r="F215" s="40"/>
      <c r="G215" s="5"/>
      <c r="H215" s="6"/>
      <c r="I215" s="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40"/>
      <c r="B216" s="12"/>
      <c r="C216" s="20"/>
      <c r="D216" s="20"/>
      <c r="E216" s="20"/>
      <c r="F216" s="40"/>
      <c r="G216" s="5"/>
      <c r="H216" s="6"/>
      <c r="I216" s="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40"/>
      <c r="B217" s="12"/>
      <c r="C217" s="20"/>
      <c r="D217" s="20"/>
      <c r="E217" s="20"/>
      <c r="F217" s="40"/>
      <c r="G217" s="5"/>
      <c r="H217" s="6"/>
      <c r="I217" s="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40"/>
      <c r="B218" s="12"/>
      <c r="C218" s="20"/>
      <c r="D218" s="20"/>
      <c r="E218" s="20"/>
      <c r="F218" s="40"/>
      <c r="G218" s="5"/>
      <c r="H218" s="6"/>
      <c r="I218" s="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40"/>
      <c r="B219" s="12"/>
      <c r="C219" s="20"/>
      <c r="D219" s="20"/>
      <c r="E219" s="20"/>
      <c r="F219" s="40"/>
      <c r="G219" s="5"/>
      <c r="H219" s="6"/>
      <c r="I219" s="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40"/>
      <c r="B220" s="12"/>
      <c r="C220" s="20"/>
      <c r="D220" s="20"/>
      <c r="E220" s="20"/>
      <c r="F220" s="40"/>
      <c r="G220" s="5"/>
      <c r="H220" s="6"/>
      <c r="I220" s="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I1"/>
  </mergeCells>
  <pageMargins left="0.2" right="0.2" top="0.2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opLeftCell="A10" workbookViewId="0">
      <selection activeCell="A33" sqref="A33"/>
    </sheetView>
  </sheetViews>
  <sheetFormatPr defaultColWidth="14.42578125" defaultRowHeight="15" customHeight="1" x14ac:dyDescent="0.25"/>
  <cols>
    <col min="1" max="1" width="22.85546875" customWidth="1"/>
    <col min="2" max="2" width="19.5703125" customWidth="1"/>
    <col min="3" max="3" width="13.5703125" customWidth="1"/>
    <col min="4" max="4" width="12" customWidth="1"/>
    <col min="5" max="6" width="13.5703125" customWidth="1"/>
    <col min="7" max="7" width="15.7109375" customWidth="1"/>
    <col min="8" max="9" width="17.85546875" customWidth="1"/>
    <col min="10" max="11" width="12.28515625" customWidth="1"/>
    <col min="12" max="12" width="13.85546875" customWidth="1"/>
    <col min="13" max="16" width="9.140625" customWidth="1"/>
    <col min="17" max="26" width="8.7109375" customWidth="1"/>
  </cols>
  <sheetData>
    <row r="1" spans="1:26" x14ac:dyDescent="0.25">
      <c r="A1" s="83" t="s">
        <v>15</v>
      </c>
      <c r="B1" s="84"/>
      <c r="C1" s="84"/>
      <c r="D1" s="84"/>
      <c r="E1" s="84"/>
      <c r="F1" s="84"/>
      <c r="G1" s="84"/>
      <c r="H1" s="84"/>
      <c r="I1" s="84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3" t="s">
        <v>16</v>
      </c>
      <c r="B2" s="14" t="s">
        <v>17</v>
      </c>
      <c r="C2" s="15" t="s">
        <v>18</v>
      </c>
      <c r="D2" s="15" t="s">
        <v>19</v>
      </c>
      <c r="E2" s="15" t="s">
        <v>20</v>
      </c>
      <c r="F2" s="15" t="s">
        <v>21</v>
      </c>
      <c r="G2" s="16" t="s">
        <v>22</v>
      </c>
      <c r="H2" s="16" t="s">
        <v>23</v>
      </c>
      <c r="I2" s="16" t="s">
        <v>24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18" t="s">
        <v>25</v>
      </c>
      <c r="B3" s="19" t="s">
        <v>26</v>
      </c>
      <c r="C3" s="20">
        <v>199956.52</v>
      </c>
      <c r="D3" s="21">
        <v>173348.2</v>
      </c>
      <c r="E3" s="22">
        <v>176048.08</v>
      </c>
      <c r="F3" s="23">
        <v>177273.39</v>
      </c>
      <c r="G3" s="24">
        <v>190365.98</v>
      </c>
      <c r="H3" s="25">
        <v>180000</v>
      </c>
      <c r="I3" s="26">
        <v>215161.09</v>
      </c>
      <c r="J3" s="25"/>
      <c r="K3" s="2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18" t="s">
        <v>27</v>
      </c>
      <c r="B4" s="19" t="s">
        <v>28</v>
      </c>
      <c r="C4" s="20">
        <v>41069.79</v>
      </c>
      <c r="D4" s="21">
        <v>36973.589999999997</v>
      </c>
      <c r="E4" s="22">
        <v>38862.9</v>
      </c>
      <c r="F4" s="23">
        <v>48734.83</v>
      </c>
      <c r="G4" s="24">
        <v>26924.44</v>
      </c>
      <c r="H4" s="25">
        <v>36500</v>
      </c>
      <c r="I4" s="27">
        <v>46535.61</v>
      </c>
      <c r="J4" s="25"/>
      <c r="K4" s="25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18" t="s">
        <v>29</v>
      </c>
      <c r="B5" s="19" t="s">
        <v>30</v>
      </c>
      <c r="C5" s="20">
        <v>3694.26</v>
      </c>
      <c r="D5" s="21">
        <v>5888.57</v>
      </c>
      <c r="E5" s="22">
        <v>9569.24</v>
      </c>
      <c r="F5" s="23">
        <v>17854.759999999998</v>
      </c>
      <c r="G5" s="24">
        <v>6455.79</v>
      </c>
      <c r="H5" s="25">
        <v>10000</v>
      </c>
      <c r="I5" s="28">
        <v>7500</v>
      </c>
      <c r="J5" s="25"/>
      <c r="K5" s="25"/>
      <c r="L5" s="29"/>
      <c r="M5" s="30"/>
      <c r="N5" s="12"/>
      <c r="O5" s="29"/>
      <c r="P5" s="30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8" t="s">
        <v>31</v>
      </c>
      <c r="B6" s="19" t="s">
        <v>32</v>
      </c>
      <c r="C6" s="20">
        <v>9256.83</v>
      </c>
      <c r="D6" s="21">
        <v>9307.84</v>
      </c>
      <c r="E6" s="22">
        <v>7902.51</v>
      </c>
      <c r="F6" s="23">
        <v>7768.23</v>
      </c>
      <c r="G6" s="24">
        <v>1918.29</v>
      </c>
      <c r="H6" s="31">
        <v>9000</v>
      </c>
      <c r="I6" s="32">
        <v>8500</v>
      </c>
      <c r="J6" s="25"/>
      <c r="K6" s="25"/>
      <c r="L6" s="29"/>
      <c r="M6" s="30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18" t="s">
        <v>33</v>
      </c>
      <c r="B7" s="19" t="s">
        <v>34</v>
      </c>
      <c r="C7" s="20">
        <v>80761.75</v>
      </c>
      <c r="D7" s="21">
        <v>84371.37</v>
      </c>
      <c r="E7" s="22">
        <v>90563.46</v>
      </c>
      <c r="F7" s="23">
        <v>91898.41</v>
      </c>
      <c r="G7" s="24">
        <v>84956.97</v>
      </c>
      <c r="H7" s="31">
        <v>93500</v>
      </c>
      <c r="I7" s="32">
        <v>86500</v>
      </c>
      <c r="J7" s="25"/>
      <c r="K7" s="25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18" t="s">
        <v>35</v>
      </c>
      <c r="B8" s="19" t="s">
        <v>36</v>
      </c>
      <c r="C8" s="20">
        <v>11964.66</v>
      </c>
      <c r="D8" s="21">
        <v>9826.36</v>
      </c>
      <c r="E8" s="22">
        <v>9612.23</v>
      </c>
      <c r="F8" s="23">
        <v>10285.780000000001</v>
      </c>
      <c r="G8" s="24">
        <v>6595.13</v>
      </c>
      <c r="H8" s="31">
        <v>11976.22</v>
      </c>
      <c r="I8" s="32">
        <v>10500</v>
      </c>
      <c r="J8" s="25"/>
      <c r="K8" s="25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18" t="s">
        <v>37</v>
      </c>
      <c r="B9" s="19" t="s">
        <v>38</v>
      </c>
      <c r="C9" s="20">
        <v>2965.72</v>
      </c>
      <c r="D9" s="21">
        <v>3893.42</v>
      </c>
      <c r="E9" s="22">
        <v>1847.61</v>
      </c>
      <c r="F9" s="23">
        <v>4431.5200000000004</v>
      </c>
      <c r="G9" s="24">
        <v>665.95</v>
      </c>
      <c r="H9" s="31">
        <v>3000</v>
      </c>
      <c r="I9" s="32">
        <v>3000</v>
      </c>
      <c r="J9" s="25"/>
      <c r="K9" s="25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18" t="s">
        <v>39</v>
      </c>
      <c r="B10" s="19" t="s">
        <v>40</v>
      </c>
      <c r="C10" s="20">
        <v>2455.4499999999998</v>
      </c>
      <c r="D10" s="21">
        <v>2933.36</v>
      </c>
      <c r="E10" s="22">
        <v>1170.96</v>
      </c>
      <c r="F10" s="23">
        <v>3279.13</v>
      </c>
      <c r="G10" s="24">
        <v>2396.83</v>
      </c>
      <c r="H10" s="31">
        <v>2100</v>
      </c>
      <c r="I10" s="32">
        <v>2500</v>
      </c>
      <c r="J10" s="25"/>
      <c r="K10" s="25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18" t="s">
        <v>41</v>
      </c>
      <c r="B11" s="11" t="s">
        <v>42</v>
      </c>
      <c r="C11" s="20">
        <v>34126.76</v>
      </c>
      <c r="D11" s="21">
        <v>19627.73</v>
      </c>
      <c r="E11" s="22">
        <v>20902.759999999998</v>
      </c>
      <c r="F11" s="23">
        <v>41328.239999999998</v>
      </c>
      <c r="G11" s="24">
        <v>7786.92</v>
      </c>
      <c r="H11" s="33">
        <v>27850.34</v>
      </c>
      <c r="I11" s="34">
        <v>25000</v>
      </c>
      <c r="J11" s="25"/>
      <c r="K11" s="25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18" t="s">
        <v>43</v>
      </c>
      <c r="B12" s="11" t="s">
        <v>44</v>
      </c>
      <c r="C12" s="20">
        <v>8637.56</v>
      </c>
      <c r="D12" s="21">
        <v>8817.25</v>
      </c>
      <c r="E12" s="22">
        <v>8525.4500000000007</v>
      </c>
      <c r="F12" s="23">
        <v>39934.36</v>
      </c>
      <c r="G12" s="24">
        <v>6846.62</v>
      </c>
      <c r="H12" s="33">
        <v>12000</v>
      </c>
      <c r="I12" s="34">
        <v>12000</v>
      </c>
      <c r="J12" s="25"/>
      <c r="K12" s="25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18" t="s">
        <v>45</v>
      </c>
      <c r="B13" s="11" t="s">
        <v>46</v>
      </c>
      <c r="C13" s="20">
        <v>80263.75</v>
      </c>
      <c r="D13" s="21">
        <v>64980.57</v>
      </c>
      <c r="E13" s="22">
        <v>101907.31</v>
      </c>
      <c r="F13" s="23">
        <v>101900.78</v>
      </c>
      <c r="G13" s="24">
        <v>22368.959999999999</v>
      </c>
      <c r="H13" s="31">
        <v>76000</v>
      </c>
      <c r="I13" s="35">
        <v>100000</v>
      </c>
      <c r="J13" s="25"/>
      <c r="K13" s="25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18" t="s">
        <v>47</v>
      </c>
      <c r="B14" s="11" t="s">
        <v>48</v>
      </c>
      <c r="C14" s="20">
        <v>190150.97</v>
      </c>
      <c r="D14" s="21">
        <v>181147.44</v>
      </c>
      <c r="E14" s="22">
        <v>164090.60999999999</v>
      </c>
      <c r="F14" s="23">
        <v>169680.26</v>
      </c>
      <c r="G14" s="24">
        <v>7391.98</v>
      </c>
      <c r="H14" s="31">
        <v>175000</v>
      </c>
      <c r="I14" s="32">
        <v>175000</v>
      </c>
      <c r="J14" s="25"/>
      <c r="K14" s="25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18" t="s">
        <v>49</v>
      </c>
      <c r="B15" s="11" t="s">
        <v>50</v>
      </c>
      <c r="C15" s="20">
        <v>75334.929999999993</v>
      </c>
      <c r="D15" s="21">
        <v>61620.22</v>
      </c>
      <c r="E15" s="22">
        <v>82109.08</v>
      </c>
      <c r="F15" s="23">
        <v>76507.179999999993</v>
      </c>
      <c r="G15" s="24">
        <v>55033.35</v>
      </c>
      <c r="H15" s="31">
        <v>73702.490000000005</v>
      </c>
      <c r="I15" s="32">
        <v>81000</v>
      </c>
      <c r="J15" s="25"/>
      <c r="K15" s="25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18" t="s">
        <v>51</v>
      </c>
      <c r="B16" s="11" t="s">
        <v>52</v>
      </c>
      <c r="C16" s="20">
        <v>16505.48</v>
      </c>
      <c r="D16" s="21">
        <v>20311.39</v>
      </c>
      <c r="E16" s="22">
        <v>20792.169999999998</v>
      </c>
      <c r="F16" s="23">
        <v>13358.84</v>
      </c>
      <c r="G16" s="24">
        <v>14585.54</v>
      </c>
      <c r="H16" s="31">
        <v>20500</v>
      </c>
      <c r="I16" s="32">
        <v>20500</v>
      </c>
      <c r="J16" s="25"/>
      <c r="K16" s="25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18" t="s">
        <v>53</v>
      </c>
      <c r="B17" s="11" t="s">
        <v>54</v>
      </c>
      <c r="C17" s="20">
        <v>4465.37</v>
      </c>
      <c r="D17" s="21">
        <v>3411.93</v>
      </c>
      <c r="E17" s="22">
        <v>4542.53</v>
      </c>
      <c r="F17" s="23">
        <v>3670.91</v>
      </c>
      <c r="G17" s="24">
        <v>2509.5700000000002</v>
      </c>
      <c r="H17" s="31">
        <v>4242</v>
      </c>
      <c r="I17" s="32">
        <v>4500</v>
      </c>
      <c r="J17" s="25"/>
      <c r="K17" s="25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18" t="s">
        <v>55</v>
      </c>
      <c r="B18" s="11" t="s">
        <v>56</v>
      </c>
      <c r="C18" s="20">
        <v>88484.79</v>
      </c>
      <c r="D18" s="21">
        <v>76915.710000000006</v>
      </c>
      <c r="E18" s="22">
        <v>89957.83</v>
      </c>
      <c r="F18" s="23">
        <v>95720.899000000005</v>
      </c>
      <c r="G18" s="24">
        <v>32733.360000000001</v>
      </c>
      <c r="H18" s="31">
        <v>85000</v>
      </c>
      <c r="I18" s="32">
        <v>85000</v>
      </c>
      <c r="J18" s="25"/>
      <c r="K18" s="25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18" t="s">
        <v>57</v>
      </c>
      <c r="B19" s="11" t="s">
        <v>58</v>
      </c>
      <c r="C19" s="20">
        <v>5726.04</v>
      </c>
      <c r="D19" s="21">
        <v>1.34</v>
      </c>
      <c r="E19" s="22">
        <v>5977.38</v>
      </c>
      <c r="F19" s="23">
        <v>5652.62</v>
      </c>
      <c r="G19" s="24">
        <v>5781.87</v>
      </c>
      <c r="H19" s="31">
        <v>6000</v>
      </c>
      <c r="I19" s="32">
        <v>6000</v>
      </c>
      <c r="J19" s="25"/>
      <c r="K19" s="25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18" t="s">
        <v>59</v>
      </c>
      <c r="B20" s="11" t="s">
        <v>60</v>
      </c>
      <c r="C20" s="20">
        <v>10551.15</v>
      </c>
      <c r="D20" s="21">
        <v>7258.69</v>
      </c>
      <c r="E20" s="22">
        <v>6170.86</v>
      </c>
      <c r="F20" s="23">
        <v>6208.02</v>
      </c>
      <c r="G20" s="24">
        <v>0</v>
      </c>
      <c r="H20" s="31">
        <v>10000</v>
      </c>
      <c r="I20" s="32">
        <v>10000</v>
      </c>
      <c r="J20" s="25"/>
      <c r="K20" s="25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18" t="s">
        <v>61</v>
      </c>
      <c r="B21" s="11" t="s">
        <v>62</v>
      </c>
      <c r="C21" s="20">
        <v>5481.24</v>
      </c>
      <c r="D21" s="21">
        <v>5481.24</v>
      </c>
      <c r="E21" s="22">
        <v>5481.24</v>
      </c>
      <c r="F21" s="36">
        <v>5481.24</v>
      </c>
      <c r="G21" s="37">
        <v>4110.93</v>
      </c>
      <c r="H21" s="31">
        <v>5500</v>
      </c>
      <c r="I21" s="35">
        <v>5481.24</v>
      </c>
      <c r="J21" s="25"/>
      <c r="K21" s="25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18" t="s">
        <v>63</v>
      </c>
      <c r="B22" s="11" t="s">
        <v>64</v>
      </c>
      <c r="C22" s="20">
        <v>191148.04</v>
      </c>
      <c r="D22" s="21">
        <v>126311.67</v>
      </c>
      <c r="E22" s="22">
        <v>170758.13</v>
      </c>
      <c r="F22" s="23">
        <v>184558.31</v>
      </c>
      <c r="G22" s="24">
        <v>125172.08</v>
      </c>
      <c r="H22" s="31">
        <v>190000</v>
      </c>
      <c r="I22" s="32">
        <v>185000</v>
      </c>
      <c r="J22" s="25"/>
      <c r="K22" s="25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18" t="s">
        <v>65</v>
      </c>
      <c r="B23" s="11" t="s">
        <v>66</v>
      </c>
      <c r="C23" s="20">
        <v>8050</v>
      </c>
      <c r="D23" s="21">
        <v>8687.52</v>
      </c>
      <c r="E23" s="22">
        <v>7680</v>
      </c>
      <c r="F23" s="23">
        <v>8346</v>
      </c>
      <c r="G23" s="24">
        <v>5776</v>
      </c>
      <c r="H23" s="31">
        <v>8000</v>
      </c>
      <c r="I23" s="32">
        <v>8000</v>
      </c>
      <c r="J23" s="25"/>
      <c r="K23" s="25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38" t="s">
        <v>67</v>
      </c>
      <c r="B24" s="39" t="s">
        <v>68</v>
      </c>
      <c r="C24" s="20">
        <v>0</v>
      </c>
      <c r="D24" s="21">
        <v>0</v>
      </c>
      <c r="E24" s="22">
        <v>1650</v>
      </c>
      <c r="F24" s="23">
        <v>0</v>
      </c>
      <c r="G24" s="25">
        <v>0</v>
      </c>
      <c r="H24" s="31">
        <v>0</v>
      </c>
      <c r="I24" s="32">
        <v>3000</v>
      </c>
      <c r="J24" s="25"/>
      <c r="K24" s="25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18" t="s">
        <v>69</v>
      </c>
      <c r="B25" s="11" t="s">
        <v>70</v>
      </c>
      <c r="C25" s="20">
        <v>150</v>
      </c>
      <c r="D25" s="21">
        <v>275</v>
      </c>
      <c r="E25" s="22">
        <v>100</v>
      </c>
      <c r="F25" s="23">
        <v>200</v>
      </c>
      <c r="G25" s="24">
        <v>75</v>
      </c>
      <c r="H25" s="31">
        <v>150</v>
      </c>
      <c r="I25" s="32">
        <v>150</v>
      </c>
      <c r="J25" s="25"/>
      <c r="K25" s="2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18" t="s">
        <v>71</v>
      </c>
      <c r="B26" s="11" t="s">
        <v>72</v>
      </c>
      <c r="C26" s="20">
        <v>175</v>
      </c>
      <c r="D26" s="21">
        <v>100</v>
      </c>
      <c r="E26" s="22">
        <v>75</v>
      </c>
      <c r="F26" s="23">
        <v>0</v>
      </c>
      <c r="G26" s="24">
        <v>70</v>
      </c>
      <c r="H26" s="31">
        <v>125</v>
      </c>
      <c r="I26" s="32">
        <v>125</v>
      </c>
      <c r="J26" s="25"/>
      <c r="K26" s="25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18" t="s">
        <v>73</v>
      </c>
      <c r="B27" s="11" t="s">
        <v>74</v>
      </c>
      <c r="C27" s="20">
        <v>1200</v>
      </c>
      <c r="D27" s="21">
        <v>1200</v>
      </c>
      <c r="E27" s="22">
        <v>1200</v>
      </c>
      <c r="F27" s="23">
        <v>1100</v>
      </c>
      <c r="G27" s="24">
        <v>800</v>
      </c>
      <c r="H27" s="31">
        <v>1200</v>
      </c>
      <c r="I27" s="32">
        <v>1200</v>
      </c>
      <c r="J27" s="25"/>
      <c r="K27" s="25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18" t="s">
        <v>75</v>
      </c>
      <c r="B28" s="29" t="s">
        <v>76</v>
      </c>
      <c r="C28" s="20">
        <v>0</v>
      </c>
      <c r="D28" s="21">
        <v>0</v>
      </c>
      <c r="E28" s="22">
        <v>0</v>
      </c>
      <c r="F28" s="22"/>
      <c r="G28" s="24">
        <v>280</v>
      </c>
      <c r="H28" s="31">
        <v>1200</v>
      </c>
      <c r="I28" s="32">
        <v>0</v>
      </c>
      <c r="J28" s="25"/>
      <c r="K28" s="25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18" t="s">
        <v>77</v>
      </c>
      <c r="B29" s="11" t="s">
        <v>78</v>
      </c>
      <c r="C29" s="20">
        <v>35170.269999999997</v>
      </c>
      <c r="D29" s="21">
        <v>30034.78</v>
      </c>
      <c r="E29" s="22">
        <v>21303.86</v>
      </c>
      <c r="F29" s="23">
        <v>38174.089999999997</v>
      </c>
      <c r="G29" s="24">
        <v>18674.599999999999</v>
      </c>
      <c r="H29" s="33">
        <v>47000</v>
      </c>
      <c r="I29" s="34">
        <v>45000</v>
      </c>
      <c r="J29" s="25"/>
      <c r="K29" s="25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38" t="s">
        <v>79</v>
      </c>
      <c r="B30" s="39" t="s">
        <v>80</v>
      </c>
      <c r="C30" s="20">
        <v>0</v>
      </c>
      <c r="D30" s="21">
        <v>0</v>
      </c>
      <c r="E30" s="22">
        <v>7000</v>
      </c>
      <c r="F30" s="22"/>
      <c r="G30" s="24">
        <v>657.94</v>
      </c>
      <c r="H30" s="31">
        <v>0</v>
      </c>
      <c r="I30" s="32">
        <v>0</v>
      </c>
      <c r="J30" s="25"/>
      <c r="K30" s="25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18" t="s">
        <v>81</v>
      </c>
      <c r="B31" s="11" t="s">
        <v>82</v>
      </c>
      <c r="C31" s="20">
        <v>767.73</v>
      </c>
      <c r="D31" s="21">
        <v>1956.98</v>
      </c>
      <c r="E31" s="22">
        <v>910.32</v>
      </c>
      <c r="F31" s="23">
        <v>14.58</v>
      </c>
      <c r="G31" s="24">
        <v>-14.24</v>
      </c>
      <c r="H31" s="31">
        <v>500</v>
      </c>
      <c r="I31" s="32">
        <v>100</v>
      </c>
      <c r="J31" s="25"/>
      <c r="K31" s="25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18" t="s">
        <v>83</v>
      </c>
      <c r="B32" s="11" t="s">
        <v>84</v>
      </c>
      <c r="C32" s="20">
        <v>1948</v>
      </c>
      <c r="D32" s="21">
        <v>0</v>
      </c>
      <c r="E32" s="22">
        <v>200</v>
      </c>
      <c r="F32" s="23">
        <v>2700</v>
      </c>
      <c r="G32" s="24">
        <v>300</v>
      </c>
      <c r="H32" s="31">
        <v>1000</v>
      </c>
      <c r="I32" s="32">
        <v>0</v>
      </c>
      <c r="J32" s="25"/>
      <c r="K32" s="25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38" t="s">
        <v>85</v>
      </c>
      <c r="B33" s="39" t="s">
        <v>86</v>
      </c>
      <c r="C33" s="20">
        <v>0</v>
      </c>
      <c r="D33" s="21">
        <v>0</v>
      </c>
      <c r="E33" s="22">
        <v>29954.65</v>
      </c>
      <c r="F33" s="23">
        <v>8924.5</v>
      </c>
      <c r="G33" s="24">
        <v>0</v>
      </c>
      <c r="H33" s="31">
        <v>0</v>
      </c>
      <c r="I33" s="32">
        <v>0</v>
      </c>
      <c r="J33" s="25"/>
      <c r="K33" s="25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38" t="s">
        <v>87</v>
      </c>
      <c r="B34" s="39" t="s">
        <v>88</v>
      </c>
      <c r="C34" s="20">
        <v>0</v>
      </c>
      <c r="D34" s="21">
        <v>0</v>
      </c>
      <c r="E34" s="22">
        <v>1246</v>
      </c>
      <c r="F34" s="22">
        <v>0</v>
      </c>
      <c r="G34" s="31">
        <v>0</v>
      </c>
      <c r="H34" s="31">
        <v>1500</v>
      </c>
      <c r="I34" s="32">
        <v>0</v>
      </c>
      <c r="J34" s="25"/>
      <c r="K34" s="25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18" t="s">
        <v>89</v>
      </c>
      <c r="B35" s="11" t="s">
        <v>90</v>
      </c>
      <c r="C35" s="20">
        <v>213861</v>
      </c>
      <c r="D35" s="21">
        <v>3000</v>
      </c>
      <c r="E35" s="22">
        <v>66890</v>
      </c>
      <c r="F35" s="22">
        <v>0</v>
      </c>
      <c r="G35" s="31">
        <v>0</v>
      </c>
      <c r="H35" s="31">
        <v>0</v>
      </c>
      <c r="I35" s="32">
        <v>0</v>
      </c>
      <c r="J35" s="25"/>
      <c r="K35" s="25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18" t="s">
        <v>91</v>
      </c>
      <c r="B36" s="11" t="s">
        <v>92</v>
      </c>
      <c r="C36" s="20">
        <v>456.46</v>
      </c>
      <c r="D36" s="21">
        <v>6275.46</v>
      </c>
      <c r="E36" s="22">
        <v>19259.009999999998</v>
      </c>
      <c r="F36" s="23">
        <v>22954.91</v>
      </c>
      <c r="G36" s="24">
        <v>6712.7</v>
      </c>
      <c r="H36" s="31">
        <v>5000</v>
      </c>
      <c r="I36" s="32">
        <v>5000</v>
      </c>
      <c r="J36" s="25"/>
      <c r="K36" s="25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18" t="s">
        <v>93</v>
      </c>
      <c r="B37" s="11" t="s">
        <v>94</v>
      </c>
      <c r="C37" s="20">
        <v>425</v>
      </c>
      <c r="D37" s="21">
        <v>525</v>
      </c>
      <c r="E37" s="22">
        <v>475</v>
      </c>
      <c r="F37" s="23">
        <v>500</v>
      </c>
      <c r="G37" s="24">
        <v>250</v>
      </c>
      <c r="H37" s="31">
        <v>500</v>
      </c>
      <c r="I37" s="32">
        <v>500</v>
      </c>
      <c r="J37" s="25"/>
      <c r="K37" s="25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18" t="s">
        <v>95</v>
      </c>
      <c r="B38" s="11" t="s">
        <v>96</v>
      </c>
      <c r="C38" s="20">
        <v>13416.96</v>
      </c>
      <c r="D38" s="21">
        <v>14392.32</v>
      </c>
      <c r="E38" s="22">
        <v>10848</v>
      </c>
      <c r="F38" s="23">
        <v>0</v>
      </c>
      <c r="G38" s="24">
        <v>0</v>
      </c>
      <c r="H38" s="31">
        <v>14000</v>
      </c>
      <c r="I38" s="32">
        <v>14000</v>
      </c>
      <c r="J38" s="25"/>
      <c r="K38" s="25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18" t="s">
        <v>97</v>
      </c>
      <c r="B39" s="11" t="s">
        <v>98</v>
      </c>
      <c r="C39" s="20">
        <v>14110.96</v>
      </c>
      <c r="D39" s="21">
        <v>14534.26</v>
      </c>
      <c r="E39" s="22">
        <v>14970.33</v>
      </c>
      <c r="F39" s="23">
        <v>15419.45</v>
      </c>
      <c r="G39" s="24">
        <v>9205.84</v>
      </c>
      <c r="H39" s="31">
        <v>15000</v>
      </c>
      <c r="I39" s="32">
        <v>14970.33</v>
      </c>
      <c r="J39" s="25"/>
      <c r="K39" s="25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18" t="s">
        <v>99</v>
      </c>
      <c r="B40" s="11" t="s">
        <v>100</v>
      </c>
      <c r="C40" s="20">
        <v>250</v>
      </c>
      <c r="D40" s="21">
        <v>11277.56</v>
      </c>
      <c r="E40" s="22">
        <v>755.3</v>
      </c>
      <c r="F40" s="20">
        <v>0</v>
      </c>
      <c r="G40" s="24">
        <v>12</v>
      </c>
      <c r="H40" s="31">
        <v>0</v>
      </c>
      <c r="I40" s="32">
        <v>0</v>
      </c>
      <c r="J40" s="25"/>
      <c r="K40" s="25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18" t="s">
        <v>101</v>
      </c>
      <c r="B41" s="11" t="s">
        <v>102</v>
      </c>
      <c r="C41" s="20">
        <v>645.20000000000005</v>
      </c>
      <c r="D41" s="21">
        <v>738.49</v>
      </c>
      <c r="E41" s="22">
        <v>529.30999999999995</v>
      </c>
      <c r="F41" s="23">
        <v>1302.55</v>
      </c>
      <c r="G41" s="24">
        <v>273.70999999999998</v>
      </c>
      <c r="H41" s="31">
        <v>1200</v>
      </c>
      <c r="I41" s="32">
        <v>1200</v>
      </c>
      <c r="J41" s="25"/>
      <c r="K41" s="25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18" t="s">
        <v>103</v>
      </c>
      <c r="B42" s="11" t="s">
        <v>104</v>
      </c>
      <c r="C42" s="20">
        <v>1601.23</v>
      </c>
      <c r="D42" s="21">
        <v>1219.6099999999999</v>
      </c>
      <c r="E42" s="20">
        <v>0</v>
      </c>
      <c r="F42" s="20">
        <v>0</v>
      </c>
      <c r="G42" s="31">
        <v>0</v>
      </c>
      <c r="H42" s="31">
        <v>100</v>
      </c>
      <c r="I42" s="32">
        <v>0</v>
      </c>
      <c r="J42" s="25"/>
      <c r="K42" s="25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18" t="s">
        <v>105</v>
      </c>
      <c r="B43" s="11"/>
      <c r="C43" s="20">
        <f t="shared" ref="C43:I43" si="0">SUM(C3:C42)</f>
        <v>1355228.8699999999</v>
      </c>
      <c r="D43" s="20">
        <f t="shared" si="0"/>
        <v>996644.86999999988</v>
      </c>
      <c r="E43" s="20">
        <f t="shared" si="0"/>
        <v>1201839.1200000001</v>
      </c>
      <c r="F43" s="20">
        <f t="shared" si="0"/>
        <v>1205163.7890000001</v>
      </c>
      <c r="G43" s="25">
        <f t="shared" si="0"/>
        <v>647674.10999999975</v>
      </c>
      <c r="H43" s="25">
        <f t="shared" si="0"/>
        <v>1128346.05</v>
      </c>
      <c r="I43" s="28">
        <f t="shared" si="0"/>
        <v>1182923.27</v>
      </c>
      <c r="J43" s="25"/>
      <c r="K43" s="25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18"/>
      <c r="B44" s="11"/>
      <c r="C44" s="20"/>
      <c r="D44" s="20"/>
      <c r="E44" s="20"/>
      <c r="F44" s="20"/>
      <c r="G44" s="25"/>
      <c r="H44" s="31"/>
      <c r="I44" s="31"/>
      <c r="J44" s="12"/>
      <c r="K44" s="30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18"/>
      <c r="B45" s="11"/>
      <c r="C45" s="20"/>
      <c r="D45" s="20"/>
      <c r="E45" s="20"/>
      <c r="F45" s="20"/>
      <c r="G45" s="25"/>
      <c r="H45" s="31"/>
      <c r="I45" s="31"/>
      <c r="J45" s="12"/>
      <c r="K45" s="30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18"/>
      <c r="B46" s="11"/>
      <c r="C46" s="20"/>
      <c r="D46" s="20"/>
      <c r="E46" s="20"/>
      <c r="F46" s="20"/>
      <c r="G46" s="25"/>
      <c r="H46" s="31"/>
      <c r="I46" s="31"/>
      <c r="J46" s="12"/>
      <c r="K46" s="30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18"/>
      <c r="B47" s="11"/>
      <c r="C47" s="20"/>
      <c r="D47" s="20"/>
      <c r="E47" s="20"/>
      <c r="F47" s="20"/>
      <c r="G47" s="25"/>
      <c r="H47" s="25"/>
      <c r="I47" s="25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18"/>
      <c r="B48" s="11"/>
      <c r="C48" s="20"/>
      <c r="D48" s="20"/>
      <c r="E48" s="20"/>
      <c r="F48" s="20"/>
      <c r="G48" s="25"/>
      <c r="H48" s="25"/>
      <c r="I48" s="25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18"/>
      <c r="B49" s="11"/>
      <c r="C49" s="20"/>
      <c r="D49" s="20"/>
      <c r="E49" s="20"/>
      <c r="F49" s="20"/>
      <c r="G49" s="25"/>
      <c r="H49" s="25"/>
      <c r="I49" s="25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18"/>
      <c r="B50" s="11"/>
      <c r="C50" s="20"/>
      <c r="D50" s="20"/>
      <c r="E50" s="20"/>
      <c r="F50" s="20"/>
      <c r="G50" s="25"/>
      <c r="H50" s="25"/>
      <c r="I50" s="25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18"/>
      <c r="B51" s="11"/>
      <c r="C51" s="20"/>
      <c r="D51" s="20"/>
      <c r="E51" s="20"/>
      <c r="F51" s="20"/>
      <c r="G51" s="25"/>
      <c r="H51" s="25"/>
      <c r="I51" s="25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18"/>
      <c r="B52" s="11"/>
      <c r="C52" s="20"/>
      <c r="D52" s="20"/>
      <c r="E52" s="20"/>
      <c r="F52" s="20"/>
      <c r="G52" s="25"/>
      <c r="H52" s="25"/>
      <c r="I52" s="25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18"/>
      <c r="B53" s="11"/>
      <c r="C53" s="20"/>
      <c r="D53" s="20"/>
      <c r="E53" s="20"/>
      <c r="F53" s="20"/>
      <c r="G53" s="25"/>
      <c r="H53" s="25"/>
      <c r="I53" s="25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18"/>
      <c r="B54" s="11"/>
      <c r="C54" s="20"/>
      <c r="D54" s="20"/>
      <c r="E54" s="20"/>
      <c r="F54" s="20"/>
      <c r="G54" s="25"/>
      <c r="H54" s="25"/>
      <c r="I54" s="25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18"/>
      <c r="B55" s="11"/>
      <c r="C55" s="20"/>
      <c r="D55" s="20"/>
      <c r="E55" s="20"/>
      <c r="F55" s="20"/>
      <c r="G55" s="25"/>
      <c r="H55" s="25"/>
      <c r="I55" s="25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18"/>
      <c r="B56" s="11"/>
      <c r="C56" s="20"/>
      <c r="D56" s="20"/>
      <c r="E56" s="20"/>
      <c r="F56" s="20"/>
      <c r="G56" s="25"/>
      <c r="H56" s="25"/>
      <c r="I56" s="25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18"/>
      <c r="B57" s="11"/>
      <c r="C57" s="20"/>
      <c r="D57" s="20"/>
      <c r="E57" s="20"/>
      <c r="F57" s="20"/>
      <c r="G57" s="25"/>
      <c r="H57" s="25"/>
      <c r="I57" s="25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18"/>
      <c r="B58" s="11"/>
      <c r="C58" s="20"/>
      <c r="D58" s="20"/>
      <c r="E58" s="20"/>
      <c r="F58" s="20"/>
      <c r="G58" s="25"/>
      <c r="H58" s="25"/>
      <c r="I58" s="25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18"/>
      <c r="B59" s="11"/>
      <c r="C59" s="20"/>
      <c r="D59" s="20"/>
      <c r="E59" s="20"/>
      <c r="F59" s="20"/>
      <c r="G59" s="25"/>
      <c r="H59" s="25"/>
      <c r="I59" s="25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18"/>
      <c r="B60" s="11"/>
      <c r="C60" s="20"/>
      <c r="D60" s="20"/>
      <c r="E60" s="20"/>
      <c r="F60" s="20"/>
      <c r="G60" s="25"/>
      <c r="H60" s="25"/>
      <c r="I60" s="25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18"/>
      <c r="B61" s="11"/>
      <c r="C61" s="20"/>
      <c r="D61" s="20"/>
      <c r="E61" s="20"/>
      <c r="F61" s="20"/>
      <c r="G61" s="25"/>
      <c r="H61" s="25"/>
      <c r="I61" s="25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18"/>
      <c r="B62" s="11"/>
      <c r="C62" s="20"/>
      <c r="D62" s="20"/>
      <c r="E62" s="20"/>
      <c r="F62" s="20"/>
      <c r="G62" s="25"/>
      <c r="H62" s="25"/>
      <c r="I62" s="25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18"/>
      <c r="B63" s="11"/>
      <c r="C63" s="20"/>
      <c r="D63" s="20"/>
      <c r="E63" s="20"/>
      <c r="F63" s="20"/>
      <c r="G63" s="25"/>
      <c r="H63" s="25"/>
      <c r="I63" s="25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18"/>
      <c r="B64" s="11"/>
      <c r="C64" s="20"/>
      <c r="D64" s="20"/>
      <c r="E64" s="20"/>
      <c r="F64" s="20"/>
      <c r="G64" s="25"/>
      <c r="H64" s="25"/>
      <c r="I64" s="25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18"/>
      <c r="B65" s="11"/>
      <c r="C65" s="20"/>
      <c r="D65" s="20"/>
      <c r="E65" s="20"/>
      <c r="F65" s="20"/>
      <c r="G65" s="25"/>
      <c r="H65" s="25"/>
      <c r="I65" s="25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18"/>
      <c r="B66" s="11"/>
      <c r="C66" s="20"/>
      <c r="D66" s="20"/>
      <c r="E66" s="20"/>
      <c r="F66" s="20"/>
      <c r="G66" s="25"/>
      <c r="H66" s="25"/>
      <c r="I66" s="25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18"/>
      <c r="B67" s="11"/>
      <c r="C67" s="20"/>
      <c r="D67" s="20"/>
      <c r="E67" s="20"/>
      <c r="F67" s="20"/>
      <c r="G67" s="25"/>
      <c r="H67" s="25"/>
      <c r="I67" s="25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18"/>
      <c r="B68" s="11"/>
      <c r="C68" s="20"/>
      <c r="D68" s="20"/>
      <c r="E68" s="20"/>
      <c r="F68" s="20"/>
      <c r="G68" s="25"/>
      <c r="H68" s="25"/>
      <c r="I68" s="25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18"/>
      <c r="B69" s="11"/>
      <c r="C69" s="20"/>
      <c r="D69" s="20"/>
      <c r="E69" s="20"/>
      <c r="F69" s="20"/>
      <c r="G69" s="25"/>
      <c r="H69" s="25"/>
      <c r="I69" s="25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8"/>
      <c r="B70" s="11"/>
      <c r="C70" s="20"/>
      <c r="D70" s="20"/>
      <c r="E70" s="20"/>
      <c r="F70" s="20"/>
      <c r="G70" s="25"/>
      <c r="H70" s="25"/>
      <c r="I70" s="25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8"/>
      <c r="B71" s="11"/>
      <c r="C71" s="20"/>
      <c r="D71" s="20"/>
      <c r="E71" s="20"/>
      <c r="F71" s="20"/>
      <c r="G71" s="25"/>
      <c r="H71" s="25"/>
      <c r="I71" s="25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8"/>
      <c r="B72" s="11"/>
      <c r="C72" s="20"/>
      <c r="D72" s="20"/>
      <c r="E72" s="20"/>
      <c r="F72" s="20"/>
      <c r="G72" s="25"/>
      <c r="H72" s="25"/>
      <c r="I72" s="25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8"/>
      <c r="B73" s="11"/>
      <c r="C73" s="20"/>
      <c r="D73" s="20"/>
      <c r="E73" s="20"/>
      <c r="F73" s="20"/>
      <c r="G73" s="25"/>
      <c r="H73" s="25"/>
      <c r="I73" s="25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8"/>
      <c r="B74" s="11"/>
      <c r="C74" s="20"/>
      <c r="D74" s="20"/>
      <c r="E74" s="20"/>
      <c r="F74" s="20"/>
      <c r="G74" s="25"/>
      <c r="H74" s="25"/>
      <c r="I74" s="25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8"/>
      <c r="B75" s="11"/>
      <c r="C75" s="20"/>
      <c r="D75" s="20"/>
      <c r="E75" s="20"/>
      <c r="F75" s="20"/>
      <c r="G75" s="25"/>
      <c r="H75" s="25"/>
      <c r="I75" s="25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8"/>
      <c r="B76" s="11"/>
      <c r="C76" s="20"/>
      <c r="D76" s="20"/>
      <c r="E76" s="20"/>
      <c r="F76" s="20"/>
      <c r="G76" s="25"/>
      <c r="H76" s="25"/>
      <c r="I76" s="25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8"/>
      <c r="B77" s="11"/>
      <c r="C77" s="20"/>
      <c r="D77" s="20"/>
      <c r="E77" s="20"/>
      <c r="F77" s="20"/>
      <c r="G77" s="25"/>
      <c r="H77" s="25"/>
      <c r="I77" s="25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8"/>
      <c r="B78" s="11"/>
      <c r="C78" s="20"/>
      <c r="D78" s="20"/>
      <c r="E78" s="20"/>
      <c r="F78" s="20"/>
      <c r="G78" s="25"/>
      <c r="H78" s="25"/>
      <c r="I78" s="25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8"/>
      <c r="B79" s="11"/>
      <c r="C79" s="20"/>
      <c r="D79" s="20"/>
      <c r="E79" s="20"/>
      <c r="F79" s="20"/>
      <c r="G79" s="25"/>
      <c r="H79" s="25"/>
      <c r="I79" s="25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8"/>
      <c r="B80" s="11"/>
      <c r="C80" s="20"/>
      <c r="D80" s="20"/>
      <c r="E80" s="20"/>
      <c r="F80" s="20"/>
      <c r="G80" s="25"/>
      <c r="H80" s="25"/>
      <c r="I80" s="25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8"/>
      <c r="B81" s="11"/>
      <c r="C81" s="20"/>
      <c r="D81" s="20"/>
      <c r="E81" s="20"/>
      <c r="F81" s="20"/>
      <c r="G81" s="25"/>
      <c r="H81" s="25"/>
      <c r="I81" s="2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8"/>
      <c r="B82" s="11"/>
      <c r="C82" s="20"/>
      <c r="D82" s="20"/>
      <c r="E82" s="20"/>
      <c r="F82" s="20"/>
      <c r="G82" s="25"/>
      <c r="H82" s="25"/>
      <c r="I82" s="25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8"/>
      <c r="B83" s="11"/>
      <c r="C83" s="20"/>
      <c r="D83" s="20"/>
      <c r="E83" s="20"/>
      <c r="F83" s="20"/>
      <c r="G83" s="25"/>
      <c r="H83" s="25"/>
      <c r="I83" s="25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8"/>
      <c r="B84" s="11"/>
      <c r="C84" s="20"/>
      <c r="D84" s="20"/>
      <c r="E84" s="20"/>
      <c r="F84" s="20"/>
      <c r="G84" s="25"/>
      <c r="H84" s="25"/>
      <c r="I84" s="25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8"/>
      <c r="B85" s="11"/>
      <c r="C85" s="20"/>
      <c r="D85" s="20"/>
      <c r="E85" s="20"/>
      <c r="F85" s="20"/>
      <c r="G85" s="25"/>
      <c r="H85" s="25"/>
      <c r="I85" s="25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8"/>
      <c r="B86" s="11"/>
      <c r="C86" s="20"/>
      <c r="D86" s="20"/>
      <c r="E86" s="20"/>
      <c r="F86" s="20"/>
      <c r="G86" s="25"/>
      <c r="H86" s="25"/>
      <c r="I86" s="25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8"/>
      <c r="B87" s="11"/>
      <c r="C87" s="20"/>
      <c r="D87" s="20"/>
      <c r="E87" s="20"/>
      <c r="F87" s="20"/>
      <c r="G87" s="25"/>
      <c r="H87" s="25"/>
      <c r="I87" s="25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8"/>
      <c r="B88" s="11"/>
      <c r="C88" s="20"/>
      <c r="D88" s="20"/>
      <c r="E88" s="20"/>
      <c r="F88" s="20"/>
      <c r="G88" s="25"/>
      <c r="H88" s="25"/>
      <c r="I88" s="25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8"/>
      <c r="B89" s="11"/>
      <c r="C89" s="20"/>
      <c r="D89" s="20"/>
      <c r="E89" s="20"/>
      <c r="F89" s="20"/>
      <c r="G89" s="25"/>
      <c r="H89" s="25"/>
      <c r="I89" s="25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8"/>
      <c r="B90" s="11"/>
      <c r="C90" s="20"/>
      <c r="D90" s="20"/>
      <c r="E90" s="20"/>
      <c r="F90" s="20"/>
      <c r="G90" s="25"/>
      <c r="H90" s="25"/>
      <c r="I90" s="25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18"/>
      <c r="B91" s="11"/>
      <c r="C91" s="20"/>
      <c r="D91" s="20"/>
      <c r="E91" s="20"/>
      <c r="F91" s="20"/>
      <c r="G91" s="25"/>
      <c r="H91" s="25"/>
      <c r="I91" s="25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18"/>
      <c r="B92" s="11"/>
      <c r="C92" s="20"/>
      <c r="D92" s="20"/>
      <c r="E92" s="20"/>
      <c r="F92" s="20"/>
      <c r="G92" s="25"/>
      <c r="H92" s="25"/>
      <c r="I92" s="25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18"/>
      <c r="B93" s="11"/>
      <c r="C93" s="20"/>
      <c r="D93" s="20"/>
      <c r="E93" s="20"/>
      <c r="F93" s="20"/>
      <c r="G93" s="25"/>
      <c r="H93" s="25"/>
      <c r="I93" s="25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18"/>
      <c r="B94" s="11"/>
      <c r="C94" s="20"/>
      <c r="D94" s="20"/>
      <c r="E94" s="20"/>
      <c r="F94" s="20"/>
      <c r="G94" s="25"/>
      <c r="H94" s="25"/>
      <c r="I94" s="25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18"/>
      <c r="B95" s="11"/>
      <c r="C95" s="20"/>
      <c r="D95" s="20"/>
      <c r="E95" s="20"/>
      <c r="F95" s="20"/>
      <c r="G95" s="25"/>
      <c r="H95" s="25"/>
      <c r="I95" s="25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18"/>
      <c r="B96" s="11"/>
      <c r="C96" s="20"/>
      <c r="D96" s="20"/>
      <c r="E96" s="20"/>
      <c r="F96" s="20"/>
      <c r="G96" s="25"/>
      <c r="H96" s="25"/>
      <c r="I96" s="25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18"/>
      <c r="B97" s="11"/>
      <c r="C97" s="20"/>
      <c r="D97" s="20"/>
      <c r="E97" s="20"/>
      <c r="F97" s="20"/>
      <c r="G97" s="25"/>
      <c r="H97" s="25"/>
      <c r="I97" s="25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18"/>
      <c r="B98" s="11"/>
      <c r="C98" s="20"/>
      <c r="D98" s="20"/>
      <c r="E98" s="20"/>
      <c r="F98" s="20"/>
      <c r="G98" s="25"/>
      <c r="H98" s="25"/>
      <c r="I98" s="25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18"/>
      <c r="B99" s="11"/>
      <c r="C99" s="20"/>
      <c r="D99" s="20"/>
      <c r="E99" s="20"/>
      <c r="F99" s="20"/>
      <c r="G99" s="25"/>
      <c r="H99" s="25"/>
      <c r="I99" s="25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18"/>
      <c r="B100" s="11"/>
      <c r="C100" s="20"/>
      <c r="D100" s="20"/>
      <c r="E100" s="20"/>
      <c r="F100" s="20"/>
      <c r="G100" s="25"/>
      <c r="H100" s="25"/>
      <c r="I100" s="25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18"/>
      <c r="B101" s="11"/>
      <c r="C101" s="20"/>
      <c r="D101" s="20"/>
      <c r="E101" s="20"/>
      <c r="F101" s="20"/>
      <c r="G101" s="25"/>
      <c r="H101" s="25"/>
      <c r="I101" s="25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18"/>
      <c r="B102" s="11"/>
      <c r="C102" s="20"/>
      <c r="D102" s="20"/>
      <c r="E102" s="20"/>
      <c r="F102" s="20"/>
      <c r="G102" s="25"/>
      <c r="H102" s="25"/>
      <c r="I102" s="25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18"/>
      <c r="B103" s="11"/>
      <c r="C103" s="20"/>
      <c r="D103" s="20"/>
      <c r="E103" s="20"/>
      <c r="F103" s="20"/>
      <c r="G103" s="25"/>
      <c r="H103" s="25"/>
      <c r="I103" s="25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18"/>
      <c r="B104" s="11"/>
      <c r="C104" s="20"/>
      <c r="D104" s="20"/>
      <c r="E104" s="20"/>
      <c r="F104" s="20"/>
      <c r="G104" s="25"/>
      <c r="H104" s="25"/>
      <c r="I104" s="25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18"/>
      <c r="B105" s="11"/>
      <c r="C105" s="20"/>
      <c r="D105" s="20"/>
      <c r="E105" s="20"/>
      <c r="F105" s="20"/>
      <c r="G105" s="25"/>
      <c r="H105" s="25"/>
      <c r="I105" s="25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18"/>
      <c r="B106" s="11"/>
      <c r="C106" s="20"/>
      <c r="D106" s="20"/>
      <c r="E106" s="20"/>
      <c r="F106" s="20"/>
      <c r="G106" s="25"/>
      <c r="H106" s="25"/>
      <c r="I106" s="25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18"/>
      <c r="B107" s="11"/>
      <c r="C107" s="20"/>
      <c r="D107" s="20"/>
      <c r="E107" s="20"/>
      <c r="F107" s="20"/>
      <c r="G107" s="25"/>
      <c r="H107" s="25"/>
      <c r="I107" s="25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18"/>
      <c r="B108" s="11"/>
      <c r="C108" s="20"/>
      <c r="D108" s="20"/>
      <c r="E108" s="20"/>
      <c r="F108" s="20"/>
      <c r="G108" s="25"/>
      <c r="H108" s="25"/>
      <c r="I108" s="25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18"/>
      <c r="B109" s="11"/>
      <c r="C109" s="20"/>
      <c r="D109" s="20"/>
      <c r="E109" s="20"/>
      <c r="F109" s="20"/>
      <c r="G109" s="25"/>
      <c r="H109" s="25"/>
      <c r="I109" s="25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18"/>
      <c r="B110" s="11"/>
      <c r="C110" s="20"/>
      <c r="D110" s="20"/>
      <c r="E110" s="20"/>
      <c r="F110" s="20"/>
      <c r="G110" s="25"/>
      <c r="H110" s="25"/>
      <c r="I110" s="25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18"/>
      <c r="B111" s="11"/>
      <c r="C111" s="20"/>
      <c r="D111" s="20"/>
      <c r="E111" s="20"/>
      <c r="F111" s="20"/>
      <c r="G111" s="25"/>
      <c r="H111" s="25"/>
      <c r="I111" s="25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18"/>
      <c r="B112" s="11"/>
      <c r="C112" s="20"/>
      <c r="D112" s="20"/>
      <c r="E112" s="20"/>
      <c r="F112" s="20"/>
      <c r="G112" s="25"/>
      <c r="H112" s="25"/>
      <c r="I112" s="25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18"/>
      <c r="B113" s="11"/>
      <c r="C113" s="20"/>
      <c r="D113" s="20"/>
      <c r="E113" s="20"/>
      <c r="F113" s="20"/>
      <c r="G113" s="25"/>
      <c r="H113" s="25"/>
      <c r="I113" s="25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18"/>
      <c r="B114" s="11"/>
      <c r="C114" s="20"/>
      <c r="D114" s="20"/>
      <c r="E114" s="20"/>
      <c r="F114" s="20"/>
      <c r="G114" s="25"/>
      <c r="H114" s="25"/>
      <c r="I114" s="25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18"/>
      <c r="B115" s="11"/>
      <c r="C115" s="20"/>
      <c r="D115" s="20"/>
      <c r="E115" s="20"/>
      <c r="F115" s="20"/>
      <c r="G115" s="25"/>
      <c r="H115" s="25"/>
      <c r="I115" s="25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18"/>
      <c r="B116" s="11"/>
      <c r="C116" s="20"/>
      <c r="D116" s="20"/>
      <c r="E116" s="20"/>
      <c r="F116" s="20"/>
      <c r="G116" s="25"/>
      <c r="H116" s="25"/>
      <c r="I116" s="25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18"/>
      <c r="B117" s="11"/>
      <c r="C117" s="20"/>
      <c r="D117" s="20"/>
      <c r="E117" s="20"/>
      <c r="F117" s="20"/>
      <c r="G117" s="25"/>
      <c r="H117" s="25"/>
      <c r="I117" s="25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18"/>
      <c r="B118" s="11"/>
      <c r="C118" s="20"/>
      <c r="D118" s="20"/>
      <c r="E118" s="20"/>
      <c r="F118" s="20"/>
      <c r="G118" s="25"/>
      <c r="H118" s="25"/>
      <c r="I118" s="25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18"/>
      <c r="B119" s="11"/>
      <c r="C119" s="20"/>
      <c r="D119" s="20"/>
      <c r="E119" s="20"/>
      <c r="F119" s="20"/>
      <c r="G119" s="25"/>
      <c r="H119" s="25"/>
      <c r="I119" s="25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18"/>
      <c r="B120" s="11"/>
      <c r="C120" s="20"/>
      <c r="D120" s="20"/>
      <c r="E120" s="20"/>
      <c r="F120" s="20"/>
      <c r="G120" s="25"/>
      <c r="H120" s="25"/>
      <c r="I120" s="25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18"/>
      <c r="B121" s="11"/>
      <c r="C121" s="20"/>
      <c r="D121" s="20"/>
      <c r="E121" s="20"/>
      <c r="F121" s="20"/>
      <c r="G121" s="25"/>
      <c r="H121" s="25"/>
      <c r="I121" s="25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18"/>
      <c r="B122" s="11"/>
      <c r="C122" s="20"/>
      <c r="D122" s="20"/>
      <c r="E122" s="20"/>
      <c r="F122" s="20"/>
      <c r="G122" s="25"/>
      <c r="H122" s="25"/>
      <c r="I122" s="25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18"/>
      <c r="B123" s="11"/>
      <c r="C123" s="20"/>
      <c r="D123" s="20"/>
      <c r="E123" s="20"/>
      <c r="F123" s="20"/>
      <c r="G123" s="25"/>
      <c r="H123" s="25"/>
      <c r="I123" s="25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18"/>
      <c r="B124" s="11"/>
      <c r="C124" s="20"/>
      <c r="D124" s="20"/>
      <c r="E124" s="20"/>
      <c r="F124" s="20"/>
      <c r="G124" s="25"/>
      <c r="H124" s="25"/>
      <c r="I124" s="25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18"/>
      <c r="B125" s="11"/>
      <c r="C125" s="20"/>
      <c r="D125" s="20"/>
      <c r="E125" s="20"/>
      <c r="F125" s="20"/>
      <c r="G125" s="25"/>
      <c r="H125" s="25"/>
      <c r="I125" s="25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18"/>
      <c r="B126" s="11"/>
      <c r="C126" s="20"/>
      <c r="D126" s="20"/>
      <c r="E126" s="20"/>
      <c r="F126" s="20"/>
      <c r="G126" s="25"/>
      <c r="H126" s="25"/>
      <c r="I126" s="25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18"/>
      <c r="B127" s="11"/>
      <c r="C127" s="20"/>
      <c r="D127" s="20"/>
      <c r="E127" s="20"/>
      <c r="F127" s="20"/>
      <c r="G127" s="25"/>
      <c r="H127" s="25"/>
      <c r="I127" s="25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18"/>
      <c r="B128" s="11"/>
      <c r="C128" s="20"/>
      <c r="D128" s="20"/>
      <c r="E128" s="20"/>
      <c r="F128" s="20"/>
      <c r="G128" s="25"/>
      <c r="H128" s="25"/>
      <c r="I128" s="25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18"/>
      <c r="B129" s="11"/>
      <c r="C129" s="20"/>
      <c r="D129" s="20"/>
      <c r="E129" s="20"/>
      <c r="F129" s="20"/>
      <c r="G129" s="25"/>
      <c r="H129" s="25"/>
      <c r="I129" s="25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18"/>
      <c r="B130" s="11"/>
      <c r="C130" s="20"/>
      <c r="D130" s="20"/>
      <c r="E130" s="20"/>
      <c r="F130" s="20"/>
      <c r="G130" s="25"/>
      <c r="H130" s="25"/>
      <c r="I130" s="25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18"/>
      <c r="B131" s="11"/>
      <c r="C131" s="20"/>
      <c r="D131" s="20"/>
      <c r="E131" s="20"/>
      <c r="F131" s="20"/>
      <c r="G131" s="25"/>
      <c r="H131" s="25"/>
      <c r="I131" s="25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18"/>
      <c r="B132" s="11"/>
      <c r="C132" s="20"/>
      <c r="D132" s="20"/>
      <c r="E132" s="20"/>
      <c r="F132" s="20"/>
      <c r="G132" s="25"/>
      <c r="H132" s="25"/>
      <c r="I132" s="25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18"/>
      <c r="B133" s="11"/>
      <c r="C133" s="20"/>
      <c r="D133" s="20"/>
      <c r="E133" s="20"/>
      <c r="F133" s="20"/>
      <c r="G133" s="25"/>
      <c r="H133" s="25"/>
      <c r="I133" s="25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18"/>
      <c r="B134" s="11"/>
      <c r="C134" s="20"/>
      <c r="D134" s="20"/>
      <c r="E134" s="20"/>
      <c r="F134" s="20"/>
      <c r="G134" s="25"/>
      <c r="H134" s="25"/>
      <c r="I134" s="25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18"/>
      <c r="B135" s="11"/>
      <c r="C135" s="20"/>
      <c r="D135" s="20"/>
      <c r="E135" s="20"/>
      <c r="F135" s="20"/>
      <c r="G135" s="25"/>
      <c r="H135" s="25"/>
      <c r="I135" s="25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18"/>
      <c r="B136" s="11"/>
      <c r="C136" s="20"/>
      <c r="D136" s="20"/>
      <c r="E136" s="20"/>
      <c r="F136" s="20"/>
      <c r="G136" s="25"/>
      <c r="H136" s="25"/>
      <c r="I136" s="25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18"/>
      <c r="B137" s="11"/>
      <c r="C137" s="20"/>
      <c r="D137" s="20"/>
      <c r="E137" s="20"/>
      <c r="F137" s="20"/>
      <c r="G137" s="25"/>
      <c r="H137" s="25"/>
      <c r="I137" s="25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18"/>
      <c r="B138" s="11"/>
      <c r="C138" s="20"/>
      <c r="D138" s="20"/>
      <c r="E138" s="20"/>
      <c r="F138" s="20"/>
      <c r="G138" s="25"/>
      <c r="H138" s="25"/>
      <c r="I138" s="25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18"/>
      <c r="B139" s="11"/>
      <c r="C139" s="20"/>
      <c r="D139" s="20"/>
      <c r="E139" s="20"/>
      <c r="F139" s="20"/>
      <c r="G139" s="25"/>
      <c r="H139" s="25"/>
      <c r="I139" s="25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18"/>
      <c r="B140" s="11"/>
      <c r="C140" s="20"/>
      <c r="D140" s="20"/>
      <c r="E140" s="20"/>
      <c r="F140" s="20"/>
      <c r="G140" s="25"/>
      <c r="H140" s="25"/>
      <c r="I140" s="25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18"/>
      <c r="B141" s="11"/>
      <c r="C141" s="20"/>
      <c r="D141" s="20"/>
      <c r="E141" s="20"/>
      <c r="F141" s="20"/>
      <c r="G141" s="25"/>
      <c r="H141" s="25"/>
      <c r="I141" s="25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18"/>
      <c r="B142" s="11"/>
      <c r="C142" s="20"/>
      <c r="D142" s="20"/>
      <c r="E142" s="20"/>
      <c r="F142" s="20"/>
      <c r="G142" s="25"/>
      <c r="H142" s="25"/>
      <c r="I142" s="25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18"/>
      <c r="B143" s="11"/>
      <c r="C143" s="20"/>
      <c r="D143" s="20"/>
      <c r="E143" s="20"/>
      <c r="F143" s="20"/>
      <c r="G143" s="25"/>
      <c r="H143" s="25"/>
      <c r="I143" s="25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18"/>
      <c r="B144" s="11"/>
      <c r="C144" s="20"/>
      <c r="D144" s="20"/>
      <c r="E144" s="20"/>
      <c r="F144" s="20"/>
      <c r="G144" s="25"/>
      <c r="H144" s="25"/>
      <c r="I144" s="25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18"/>
      <c r="B145" s="11"/>
      <c r="C145" s="20"/>
      <c r="D145" s="20"/>
      <c r="E145" s="20"/>
      <c r="F145" s="20"/>
      <c r="G145" s="25"/>
      <c r="H145" s="25"/>
      <c r="I145" s="25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18"/>
      <c r="B146" s="11"/>
      <c r="C146" s="20"/>
      <c r="D146" s="20"/>
      <c r="E146" s="20"/>
      <c r="F146" s="20"/>
      <c r="G146" s="25"/>
      <c r="H146" s="25"/>
      <c r="I146" s="25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18"/>
      <c r="B147" s="11"/>
      <c r="C147" s="20"/>
      <c r="D147" s="20"/>
      <c r="E147" s="20"/>
      <c r="F147" s="20"/>
      <c r="G147" s="25"/>
      <c r="H147" s="25"/>
      <c r="I147" s="25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18"/>
      <c r="B148" s="11"/>
      <c r="C148" s="20"/>
      <c r="D148" s="20"/>
      <c r="E148" s="20"/>
      <c r="F148" s="20"/>
      <c r="G148" s="25"/>
      <c r="H148" s="25"/>
      <c r="I148" s="25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18"/>
      <c r="B149" s="11"/>
      <c r="C149" s="20"/>
      <c r="D149" s="20"/>
      <c r="E149" s="20"/>
      <c r="F149" s="20"/>
      <c r="G149" s="25"/>
      <c r="H149" s="25"/>
      <c r="I149" s="25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18"/>
      <c r="B150" s="11"/>
      <c r="C150" s="20"/>
      <c r="D150" s="20"/>
      <c r="E150" s="20"/>
      <c r="F150" s="20"/>
      <c r="G150" s="25"/>
      <c r="H150" s="25"/>
      <c r="I150" s="25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18"/>
      <c r="B151" s="11"/>
      <c r="C151" s="20"/>
      <c r="D151" s="20"/>
      <c r="E151" s="20"/>
      <c r="F151" s="20"/>
      <c r="G151" s="25"/>
      <c r="H151" s="25"/>
      <c r="I151" s="25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18"/>
      <c r="B152" s="11"/>
      <c r="C152" s="20"/>
      <c r="D152" s="20"/>
      <c r="E152" s="20"/>
      <c r="F152" s="20"/>
      <c r="G152" s="25"/>
      <c r="H152" s="25"/>
      <c r="I152" s="25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18"/>
      <c r="B153" s="11"/>
      <c r="C153" s="20"/>
      <c r="D153" s="20"/>
      <c r="E153" s="20"/>
      <c r="F153" s="20"/>
      <c r="G153" s="25"/>
      <c r="H153" s="25"/>
      <c r="I153" s="25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18"/>
      <c r="B154" s="11"/>
      <c r="C154" s="20"/>
      <c r="D154" s="20"/>
      <c r="E154" s="20"/>
      <c r="F154" s="20"/>
      <c r="G154" s="25"/>
      <c r="H154" s="25"/>
      <c r="I154" s="25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18"/>
      <c r="B155" s="11"/>
      <c r="C155" s="20"/>
      <c r="D155" s="20"/>
      <c r="E155" s="20"/>
      <c r="F155" s="20"/>
      <c r="G155" s="25"/>
      <c r="H155" s="25"/>
      <c r="I155" s="25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18"/>
      <c r="B156" s="11"/>
      <c r="C156" s="20"/>
      <c r="D156" s="20"/>
      <c r="E156" s="20"/>
      <c r="F156" s="20"/>
      <c r="G156" s="25"/>
      <c r="H156" s="25"/>
      <c r="I156" s="25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18"/>
      <c r="B157" s="11"/>
      <c r="C157" s="20"/>
      <c r="D157" s="20"/>
      <c r="E157" s="20"/>
      <c r="F157" s="20"/>
      <c r="G157" s="25"/>
      <c r="H157" s="25"/>
      <c r="I157" s="25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18"/>
      <c r="B158" s="11"/>
      <c r="C158" s="20"/>
      <c r="D158" s="20"/>
      <c r="E158" s="20"/>
      <c r="F158" s="20"/>
      <c r="G158" s="25"/>
      <c r="H158" s="25"/>
      <c r="I158" s="25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18"/>
      <c r="B159" s="11"/>
      <c r="C159" s="20"/>
      <c r="D159" s="20"/>
      <c r="E159" s="20"/>
      <c r="F159" s="20"/>
      <c r="G159" s="25"/>
      <c r="H159" s="25"/>
      <c r="I159" s="25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18"/>
      <c r="B160" s="11"/>
      <c r="C160" s="20"/>
      <c r="D160" s="20"/>
      <c r="E160" s="20"/>
      <c r="F160" s="20"/>
      <c r="G160" s="25"/>
      <c r="H160" s="25"/>
      <c r="I160" s="25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18"/>
      <c r="B161" s="11"/>
      <c r="C161" s="20"/>
      <c r="D161" s="20"/>
      <c r="E161" s="20"/>
      <c r="F161" s="20"/>
      <c r="G161" s="25"/>
      <c r="H161" s="25"/>
      <c r="I161" s="25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18"/>
      <c r="B162" s="11"/>
      <c r="C162" s="20"/>
      <c r="D162" s="20"/>
      <c r="E162" s="20"/>
      <c r="F162" s="20"/>
      <c r="G162" s="25"/>
      <c r="H162" s="25"/>
      <c r="I162" s="25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18"/>
      <c r="B163" s="11"/>
      <c r="C163" s="20"/>
      <c r="D163" s="20"/>
      <c r="E163" s="20"/>
      <c r="F163" s="20"/>
      <c r="G163" s="25"/>
      <c r="H163" s="25"/>
      <c r="I163" s="25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18"/>
      <c r="B164" s="11"/>
      <c r="C164" s="20"/>
      <c r="D164" s="20"/>
      <c r="E164" s="20"/>
      <c r="F164" s="20"/>
      <c r="G164" s="25"/>
      <c r="H164" s="25"/>
      <c r="I164" s="25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18"/>
      <c r="B165" s="11"/>
      <c r="C165" s="20"/>
      <c r="D165" s="20"/>
      <c r="E165" s="20"/>
      <c r="F165" s="20"/>
      <c r="G165" s="25"/>
      <c r="H165" s="25"/>
      <c r="I165" s="25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18"/>
      <c r="B166" s="11"/>
      <c r="C166" s="20"/>
      <c r="D166" s="20"/>
      <c r="E166" s="20"/>
      <c r="F166" s="20"/>
      <c r="G166" s="25"/>
      <c r="H166" s="25"/>
      <c r="I166" s="25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18"/>
      <c r="B167" s="11"/>
      <c r="C167" s="20"/>
      <c r="D167" s="20"/>
      <c r="E167" s="20"/>
      <c r="F167" s="20"/>
      <c r="G167" s="25"/>
      <c r="H167" s="25"/>
      <c r="I167" s="25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18"/>
      <c r="B168" s="11"/>
      <c r="C168" s="20"/>
      <c r="D168" s="20"/>
      <c r="E168" s="20"/>
      <c r="F168" s="20"/>
      <c r="G168" s="25"/>
      <c r="H168" s="25"/>
      <c r="I168" s="25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18"/>
      <c r="B169" s="11"/>
      <c r="C169" s="20"/>
      <c r="D169" s="20"/>
      <c r="E169" s="20"/>
      <c r="F169" s="20"/>
      <c r="G169" s="25"/>
      <c r="H169" s="25"/>
      <c r="I169" s="25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18"/>
      <c r="B170" s="11"/>
      <c r="C170" s="20"/>
      <c r="D170" s="20"/>
      <c r="E170" s="20"/>
      <c r="F170" s="20"/>
      <c r="G170" s="25"/>
      <c r="H170" s="25"/>
      <c r="I170" s="25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18"/>
      <c r="B171" s="11"/>
      <c r="C171" s="20"/>
      <c r="D171" s="20"/>
      <c r="E171" s="20"/>
      <c r="F171" s="20"/>
      <c r="G171" s="25"/>
      <c r="H171" s="25"/>
      <c r="I171" s="25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18"/>
      <c r="B172" s="11"/>
      <c r="C172" s="20"/>
      <c r="D172" s="20"/>
      <c r="E172" s="20"/>
      <c r="F172" s="20"/>
      <c r="G172" s="25"/>
      <c r="H172" s="25"/>
      <c r="I172" s="25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18"/>
      <c r="B173" s="11"/>
      <c r="C173" s="20"/>
      <c r="D173" s="20"/>
      <c r="E173" s="20"/>
      <c r="F173" s="20"/>
      <c r="G173" s="25"/>
      <c r="H173" s="25"/>
      <c r="I173" s="25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18"/>
      <c r="B174" s="11"/>
      <c r="C174" s="20"/>
      <c r="D174" s="20"/>
      <c r="E174" s="20"/>
      <c r="F174" s="20"/>
      <c r="G174" s="25"/>
      <c r="H174" s="25"/>
      <c r="I174" s="25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18"/>
      <c r="B175" s="11"/>
      <c r="C175" s="20"/>
      <c r="D175" s="20"/>
      <c r="E175" s="20"/>
      <c r="F175" s="20"/>
      <c r="G175" s="25"/>
      <c r="H175" s="25"/>
      <c r="I175" s="25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18"/>
      <c r="B176" s="11"/>
      <c r="C176" s="20"/>
      <c r="D176" s="20"/>
      <c r="E176" s="20"/>
      <c r="F176" s="20"/>
      <c r="G176" s="25"/>
      <c r="H176" s="25"/>
      <c r="I176" s="25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18"/>
      <c r="B177" s="11"/>
      <c r="C177" s="20"/>
      <c r="D177" s="20"/>
      <c r="E177" s="20"/>
      <c r="F177" s="20"/>
      <c r="G177" s="25"/>
      <c r="H177" s="25"/>
      <c r="I177" s="25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18"/>
      <c r="B178" s="11"/>
      <c r="C178" s="20"/>
      <c r="D178" s="20"/>
      <c r="E178" s="20"/>
      <c r="F178" s="20"/>
      <c r="G178" s="25"/>
      <c r="H178" s="25"/>
      <c r="I178" s="25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18"/>
      <c r="B179" s="11"/>
      <c r="C179" s="20"/>
      <c r="D179" s="20"/>
      <c r="E179" s="20"/>
      <c r="F179" s="20"/>
      <c r="G179" s="25"/>
      <c r="H179" s="25"/>
      <c r="I179" s="25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18"/>
      <c r="B180" s="11"/>
      <c r="C180" s="20"/>
      <c r="D180" s="20"/>
      <c r="E180" s="20"/>
      <c r="F180" s="20"/>
      <c r="G180" s="25"/>
      <c r="H180" s="25"/>
      <c r="I180" s="25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18"/>
      <c r="B181" s="11"/>
      <c r="C181" s="20"/>
      <c r="D181" s="20"/>
      <c r="E181" s="20"/>
      <c r="F181" s="20"/>
      <c r="G181" s="25"/>
      <c r="H181" s="25"/>
      <c r="I181" s="25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18"/>
      <c r="B182" s="11"/>
      <c r="C182" s="20"/>
      <c r="D182" s="20"/>
      <c r="E182" s="20"/>
      <c r="F182" s="20"/>
      <c r="G182" s="25"/>
      <c r="H182" s="25"/>
      <c r="I182" s="25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18"/>
      <c r="B183" s="11"/>
      <c r="C183" s="20"/>
      <c r="D183" s="20"/>
      <c r="E183" s="20"/>
      <c r="F183" s="20"/>
      <c r="G183" s="25"/>
      <c r="H183" s="25"/>
      <c r="I183" s="25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18"/>
      <c r="B184" s="11"/>
      <c r="C184" s="20"/>
      <c r="D184" s="20"/>
      <c r="E184" s="20"/>
      <c r="F184" s="20"/>
      <c r="G184" s="25"/>
      <c r="H184" s="25"/>
      <c r="I184" s="25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18"/>
      <c r="B185" s="11"/>
      <c r="C185" s="20"/>
      <c r="D185" s="20"/>
      <c r="E185" s="20"/>
      <c r="F185" s="20"/>
      <c r="G185" s="25"/>
      <c r="H185" s="25"/>
      <c r="I185" s="25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18"/>
      <c r="B186" s="11"/>
      <c r="C186" s="20"/>
      <c r="D186" s="20"/>
      <c r="E186" s="20"/>
      <c r="F186" s="20"/>
      <c r="G186" s="25"/>
      <c r="H186" s="25"/>
      <c r="I186" s="25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18"/>
      <c r="B187" s="11"/>
      <c r="C187" s="20"/>
      <c r="D187" s="20"/>
      <c r="E187" s="20"/>
      <c r="F187" s="20"/>
      <c r="G187" s="25"/>
      <c r="H187" s="25"/>
      <c r="I187" s="25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18"/>
      <c r="B188" s="11"/>
      <c r="C188" s="20"/>
      <c r="D188" s="20"/>
      <c r="E188" s="20"/>
      <c r="F188" s="20"/>
      <c r="G188" s="25"/>
      <c r="H188" s="25"/>
      <c r="I188" s="25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18"/>
      <c r="B189" s="11"/>
      <c r="C189" s="20"/>
      <c r="D189" s="20"/>
      <c r="E189" s="20"/>
      <c r="F189" s="20"/>
      <c r="G189" s="25"/>
      <c r="H189" s="25"/>
      <c r="I189" s="25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18"/>
      <c r="B190" s="11"/>
      <c r="C190" s="20"/>
      <c r="D190" s="20"/>
      <c r="E190" s="20"/>
      <c r="F190" s="20"/>
      <c r="G190" s="25"/>
      <c r="H190" s="25"/>
      <c r="I190" s="25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18"/>
      <c r="B191" s="11"/>
      <c r="C191" s="20"/>
      <c r="D191" s="20"/>
      <c r="E191" s="20"/>
      <c r="F191" s="20"/>
      <c r="G191" s="25"/>
      <c r="H191" s="25"/>
      <c r="I191" s="25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18"/>
      <c r="B192" s="11"/>
      <c r="C192" s="20"/>
      <c r="D192" s="20"/>
      <c r="E192" s="20"/>
      <c r="F192" s="20"/>
      <c r="G192" s="25"/>
      <c r="H192" s="25"/>
      <c r="I192" s="25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18"/>
      <c r="B193" s="11"/>
      <c r="C193" s="20"/>
      <c r="D193" s="20"/>
      <c r="E193" s="20"/>
      <c r="F193" s="20"/>
      <c r="G193" s="25"/>
      <c r="H193" s="25"/>
      <c r="I193" s="25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18"/>
      <c r="B194" s="11"/>
      <c r="C194" s="20"/>
      <c r="D194" s="20"/>
      <c r="E194" s="20"/>
      <c r="F194" s="20"/>
      <c r="G194" s="25"/>
      <c r="H194" s="25"/>
      <c r="I194" s="25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18"/>
      <c r="B195" s="11"/>
      <c r="C195" s="20"/>
      <c r="D195" s="20"/>
      <c r="E195" s="20"/>
      <c r="F195" s="20"/>
      <c r="G195" s="25"/>
      <c r="H195" s="25"/>
      <c r="I195" s="25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18"/>
      <c r="B196" s="11"/>
      <c r="C196" s="20"/>
      <c r="D196" s="20"/>
      <c r="E196" s="20"/>
      <c r="F196" s="20"/>
      <c r="G196" s="25"/>
      <c r="H196" s="25"/>
      <c r="I196" s="25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18"/>
      <c r="B197" s="11"/>
      <c r="C197" s="20"/>
      <c r="D197" s="20"/>
      <c r="E197" s="20"/>
      <c r="F197" s="20"/>
      <c r="G197" s="25"/>
      <c r="H197" s="25"/>
      <c r="I197" s="25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18"/>
      <c r="B198" s="11"/>
      <c r="C198" s="20"/>
      <c r="D198" s="20"/>
      <c r="E198" s="20"/>
      <c r="F198" s="20"/>
      <c r="G198" s="25"/>
      <c r="H198" s="25"/>
      <c r="I198" s="25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18"/>
      <c r="B199" s="11"/>
      <c r="C199" s="20"/>
      <c r="D199" s="20"/>
      <c r="E199" s="20"/>
      <c r="F199" s="20"/>
      <c r="G199" s="25"/>
      <c r="H199" s="25"/>
      <c r="I199" s="25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18"/>
      <c r="B200" s="11"/>
      <c r="C200" s="20"/>
      <c r="D200" s="20"/>
      <c r="E200" s="20"/>
      <c r="F200" s="20"/>
      <c r="G200" s="25"/>
      <c r="H200" s="25"/>
      <c r="I200" s="25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18"/>
      <c r="B201" s="11"/>
      <c r="C201" s="20"/>
      <c r="D201" s="20"/>
      <c r="E201" s="20"/>
      <c r="F201" s="20"/>
      <c r="G201" s="25"/>
      <c r="H201" s="25"/>
      <c r="I201" s="25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18"/>
      <c r="B202" s="11"/>
      <c r="C202" s="20"/>
      <c r="D202" s="20"/>
      <c r="E202" s="20"/>
      <c r="F202" s="20"/>
      <c r="G202" s="25"/>
      <c r="H202" s="25"/>
      <c r="I202" s="25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18"/>
      <c r="B203" s="11"/>
      <c r="C203" s="20"/>
      <c r="D203" s="20"/>
      <c r="E203" s="20"/>
      <c r="F203" s="20"/>
      <c r="G203" s="25"/>
      <c r="H203" s="25"/>
      <c r="I203" s="25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18"/>
      <c r="B204" s="11"/>
      <c r="C204" s="20"/>
      <c r="D204" s="20"/>
      <c r="E204" s="20"/>
      <c r="F204" s="20"/>
      <c r="G204" s="25"/>
      <c r="H204" s="25"/>
      <c r="I204" s="25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18"/>
      <c r="B205" s="11"/>
      <c r="C205" s="20"/>
      <c r="D205" s="20"/>
      <c r="E205" s="20"/>
      <c r="F205" s="20"/>
      <c r="G205" s="25"/>
      <c r="H205" s="25"/>
      <c r="I205" s="25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18"/>
      <c r="B206" s="11"/>
      <c r="C206" s="20"/>
      <c r="D206" s="20"/>
      <c r="E206" s="20"/>
      <c r="F206" s="20"/>
      <c r="G206" s="25"/>
      <c r="H206" s="25"/>
      <c r="I206" s="25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18"/>
      <c r="B207" s="11"/>
      <c r="C207" s="20"/>
      <c r="D207" s="20"/>
      <c r="E207" s="20"/>
      <c r="F207" s="20"/>
      <c r="G207" s="25"/>
      <c r="H207" s="25"/>
      <c r="I207" s="25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18"/>
      <c r="B208" s="11"/>
      <c r="C208" s="20"/>
      <c r="D208" s="20"/>
      <c r="E208" s="20"/>
      <c r="F208" s="20"/>
      <c r="G208" s="25"/>
      <c r="H208" s="25"/>
      <c r="I208" s="25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18"/>
      <c r="B209" s="11"/>
      <c r="C209" s="20"/>
      <c r="D209" s="20"/>
      <c r="E209" s="20"/>
      <c r="F209" s="20"/>
      <c r="G209" s="25"/>
      <c r="H209" s="25"/>
      <c r="I209" s="25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18"/>
      <c r="B210" s="11"/>
      <c r="C210" s="20"/>
      <c r="D210" s="20"/>
      <c r="E210" s="20"/>
      <c r="F210" s="20"/>
      <c r="G210" s="25"/>
      <c r="H210" s="25"/>
      <c r="I210" s="25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18"/>
      <c r="B211" s="11"/>
      <c r="C211" s="20"/>
      <c r="D211" s="20"/>
      <c r="E211" s="20"/>
      <c r="F211" s="20"/>
      <c r="G211" s="25"/>
      <c r="H211" s="25"/>
      <c r="I211" s="25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18"/>
      <c r="B212" s="11"/>
      <c r="C212" s="20"/>
      <c r="D212" s="20"/>
      <c r="E212" s="20"/>
      <c r="F212" s="20"/>
      <c r="G212" s="25"/>
      <c r="H212" s="25"/>
      <c r="I212" s="25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18"/>
      <c r="B213" s="11"/>
      <c r="C213" s="20"/>
      <c r="D213" s="20"/>
      <c r="E213" s="20"/>
      <c r="F213" s="20"/>
      <c r="G213" s="25"/>
      <c r="H213" s="25"/>
      <c r="I213" s="25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18"/>
      <c r="B214" s="11"/>
      <c r="C214" s="20"/>
      <c r="D214" s="20"/>
      <c r="E214" s="20"/>
      <c r="F214" s="20"/>
      <c r="G214" s="25"/>
      <c r="H214" s="25"/>
      <c r="I214" s="25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18"/>
      <c r="B215" s="11"/>
      <c r="C215" s="20"/>
      <c r="D215" s="20"/>
      <c r="E215" s="20"/>
      <c r="F215" s="20"/>
      <c r="G215" s="25"/>
      <c r="H215" s="25"/>
      <c r="I215" s="25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18"/>
      <c r="B216" s="11"/>
      <c r="C216" s="20"/>
      <c r="D216" s="20"/>
      <c r="E216" s="20"/>
      <c r="F216" s="20"/>
      <c r="G216" s="25"/>
      <c r="H216" s="25"/>
      <c r="I216" s="25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18"/>
      <c r="B217" s="11"/>
      <c r="C217" s="20"/>
      <c r="D217" s="20"/>
      <c r="E217" s="20"/>
      <c r="F217" s="20"/>
      <c r="G217" s="25"/>
      <c r="H217" s="25"/>
      <c r="I217" s="25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18"/>
      <c r="B218" s="11"/>
      <c r="C218" s="20"/>
      <c r="D218" s="20"/>
      <c r="E218" s="20"/>
      <c r="F218" s="20"/>
      <c r="G218" s="25"/>
      <c r="H218" s="25"/>
      <c r="I218" s="25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18"/>
      <c r="B219" s="11"/>
      <c r="C219" s="20"/>
      <c r="D219" s="20"/>
      <c r="E219" s="20"/>
      <c r="F219" s="20"/>
      <c r="G219" s="25"/>
      <c r="H219" s="25"/>
      <c r="I219" s="25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18"/>
      <c r="B220" s="11"/>
      <c r="C220" s="20"/>
      <c r="D220" s="20"/>
      <c r="E220" s="20"/>
      <c r="F220" s="20"/>
      <c r="G220" s="25"/>
      <c r="H220" s="25"/>
      <c r="I220" s="25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18"/>
      <c r="B221" s="11"/>
      <c r="C221" s="20"/>
      <c r="D221" s="20"/>
      <c r="E221" s="20"/>
      <c r="F221" s="20"/>
      <c r="G221" s="25"/>
      <c r="H221" s="25"/>
      <c r="I221" s="25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18"/>
      <c r="B222" s="11"/>
      <c r="C222" s="20"/>
      <c r="D222" s="20"/>
      <c r="E222" s="20"/>
      <c r="F222" s="20"/>
      <c r="G222" s="25"/>
      <c r="H222" s="25"/>
      <c r="I222" s="25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18"/>
      <c r="B223" s="11"/>
      <c r="C223" s="20"/>
      <c r="D223" s="20"/>
      <c r="E223" s="20"/>
      <c r="F223" s="20"/>
      <c r="G223" s="25"/>
      <c r="H223" s="25"/>
      <c r="I223" s="25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18"/>
      <c r="B224" s="11"/>
      <c r="C224" s="20"/>
      <c r="D224" s="20"/>
      <c r="E224" s="20"/>
      <c r="F224" s="20"/>
      <c r="G224" s="25"/>
      <c r="H224" s="25"/>
      <c r="I224" s="25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18"/>
      <c r="B225" s="11"/>
      <c r="C225" s="20"/>
      <c r="D225" s="20"/>
      <c r="E225" s="20"/>
      <c r="F225" s="20"/>
      <c r="G225" s="25"/>
      <c r="H225" s="25"/>
      <c r="I225" s="25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18"/>
      <c r="B226" s="11"/>
      <c r="C226" s="20"/>
      <c r="D226" s="20"/>
      <c r="E226" s="20"/>
      <c r="F226" s="20"/>
      <c r="G226" s="25"/>
      <c r="H226" s="25"/>
      <c r="I226" s="25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18"/>
      <c r="B227" s="11"/>
      <c r="C227" s="20"/>
      <c r="D227" s="20"/>
      <c r="E227" s="20"/>
      <c r="F227" s="20"/>
      <c r="G227" s="25"/>
      <c r="H227" s="25"/>
      <c r="I227" s="25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18"/>
      <c r="B228" s="11"/>
      <c r="C228" s="20"/>
      <c r="D228" s="20"/>
      <c r="E228" s="20"/>
      <c r="F228" s="20"/>
      <c r="G228" s="25"/>
      <c r="H228" s="25"/>
      <c r="I228" s="25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18"/>
      <c r="B229" s="11"/>
      <c r="C229" s="20"/>
      <c r="D229" s="20"/>
      <c r="E229" s="20"/>
      <c r="F229" s="20"/>
      <c r="G229" s="25"/>
      <c r="H229" s="25"/>
      <c r="I229" s="25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18"/>
      <c r="B230" s="11"/>
      <c r="C230" s="20"/>
      <c r="D230" s="20"/>
      <c r="E230" s="20"/>
      <c r="F230" s="20"/>
      <c r="G230" s="25"/>
      <c r="H230" s="25"/>
      <c r="I230" s="25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18"/>
      <c r="B231" s="11"/>
      <c r="C231" s="20"/>
      <c r="D231" s="20"/>
      <c r="E231" s="20"/>
      <c r="F231" s="20"/>
      <c r="G231" s="25"/>
      <c r="H231" s="25"/>
      <c r="I231" s="25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18"/>
      <c r="B232" s="11"/>
      <c r="C232" s="20"/>
      <c r="D232" s="20"/>
      <c r="E232" s="20"/>
      <c r="F232" s="20"/>
      <c r="G232" s="25"/>
      <c r="H232" s="25"/>
      <c r="I232" s="25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18"/>
      <c r="B233" s="11"/>
      <c r="C233" s="20"/>
      <c r="D233" s="20"/>
      <c r="E233" s="20"/>
      <c r="F233" s="20"/>
      <c r="G233" s="25"/>
      <c r="H233" s="25"/>
      <c r="I233" s="25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18"/>
      <c r="B234" s="11"/>
      <c r="C234" s="20"/>
      <c r="D234" s="20"/>
      <c r="E234" s="20"/>
      <c r="F234" s="20"/>
      <c r="G234" s="25"/>
      <c r="H234" s="25"/>
      <c r="I234" s="25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18"/>
      <c r="B235" s="11"/>
      <c r="C235" s="20"/>
      <c r="D235" s="20"/>
      <c r="E235" s="20"/>
      <c r="F235" s="20"/>
      <c r="G235" s="25"/>
      <c r="H235" s="25"/>
      <c r="I235" s="25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18"/>
      <c r="B236" s="11"/>
      <c r="C236" s="20"/>
      <c r="D236" s="20"/>
      <c r="E236" s="20"/>
      <c r="F236" s="20"/>
      <c r="G236" s="25"/>
      <c r="H236" s="25"/>
      <c r="I236" s="25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18"/>
      <c r="B237" s="11"/>
      <c r="C237" s="20"/>
      <c r="D237" s="20"/>
      <c r="E237" s="20"/>
      <c r="F237" s="20"/>
      <c r="G237" s="25"/>
      <c r="H237" s="25"/>
      <c r="I237" s="25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18"/>
      <c r="B238" s="11"/>
      <c r="C238" s="20"/>
      <c r="D238" s="20"/>
      <c r="E238" s="20"/>
      <c r="F238" s="20"/>
      <c r="G238" s="25"/>
      <c r="H238" s="25"/>
      <c r="I238" s="25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18"/>
      <c r="B239" s="11"/>
      <c r="C239" s="20"/>
      <c r="D239" s="20"/>
      <c r="E239" s="20"/>
      <c r="F239" s="20"/>
      <c r="G239" s="25"/>
      <c r="H239" s="25"/>
      <c r="I239" s="25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18"/>
      <c r="B240" s="11"/>
      <c r="C240" s="20"/>
      <c r="D240" s="20"/>
      <c r="E240" s="20"/>
      <c r="F240" s="20"/>
      <c r="G240" s="25"/>
      <c r="H240" s="25"/>
      <c r="I240" s="25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18"/>
      <c r="B241" s="11"/>
      <c r="C241" s="20"/>
      <c r="D241" s="20"/>
      <c r="E241" s="20"/>
      <c r="F241" s="20"/>
      <c r="G241" s="25"/>
      <c r="H241" s="25"/>
      <c r="I241" s="25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18"/>
      <c r="B242" s="11"/>
      <c r="C242" s="20"/>
      <c r="D242" s="20"/>
      <c r="E242" s="20"/>
      <c r="F242" s="20"/>
      <c r="G242" s="25"/>
      <c r="H242" s="25"/>
      <c r="I242" s="25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18"/>
      <c r="B243" s="11"/>
      <c r="C243" s="20"/>
      <c r="D243" s="20"/>
      <c r="E243" s="20"/>
      <c r="F243" s="20"/>
      <c r="G243" s="25"/>
      <c r="H243" s="25"/>
      <c r="I243" s="25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/>
    <row r="245" spans="1:26" ht="15.75" customHeight="1" x14ac:dyDescent="0.25"/>
    <row r="246" spans="1:26" ht="15.75" customHeight="1" x14ac:dyDescent="0.25"/>
    <row r="247" spans="1:26" ht="15.75" customHeight="1" x14ac:dyDescent="0.25"/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A1:I1"/>
  </mergeCells>
  <pageMargins left="0.2" right="0.2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I6" sqref="I6"/>
    </sheetView>
  </sheetViews>
  <sheetFormatPr defaultColWidth="14.42578125" defaultRowHeight="15" customHeight="1" x14ac:dyDescent="0.25"/>
  <cols>
    <col min="1" max="1" width="21.5703125" customWidth="1"/>
    <col min="2" max="2" width="19.5703125" customWidth="1"/>
    <col min="3" max="3" width="11.28515625" customWidth="1"/>
    <col min="4" max="4" width="11.5703125" customWidth="1"/>
    <col min="5" max="6" width="11.28515625" customWidth="1"/>
    <col min="7" max="7" width="15.7109375" customWidth="1"/>
    <col min="8" max="9" width="17.85546875" customWidth="1"/>
    <col min="10" max="10" width="14.28515625" customWidth="1"/>
    <col min="11" max="11" width="9.140625" customWidth="1"/>
    <col min="12" max="13" width="13.85546875" customWidth="1"/>
    <col min="14" max="14" width="9.140625" customWidth="1"/>
    <col min="15" max="15" width="13.85546875" customWidth="1"/>
    <col min="16" max="26" width="8.7109375" customWidth="1"/>
  </cols>
  <sheetData>
    <row r="1" spans="1:26" x14ac:dyDescent="0.25">
      <c r="A1" s="83" t="s">
        <v>106</v>
      </c>
      <c r="B1" s="84"/>
      <c r="C1" s="84"/>
      <c r="D1" s="84"/>
      <c r="E1" s="84"/>
      <c r="F1" s="84"/>
      <c r="G1" s="84"/>
      <c r="H1" s="84"/>
      <c r="I1" s="84"/>
      <c r="J1" s="8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3" t="s">
        <v>16</v>
      </c>
      <c r="B2" s="14" t="s">
        <v>17</v>
      </c>
      <c r="C2" s="15" t="s">
        <v>107</v>
      </c>
      <c r="D2" s="15" t="s">
        <v>108</v>
      </c>
      <c r="E2" s="15" t="s">
        <v>109</v>
      </c>
      <c r="F2" s="15" t="s">
        <v>21</v>
      </c>
      <c r="G2" s="17" t="s">
        <v>110</v>
      </c>
      <c r="H2" s="16" t="s">
        <v>23</v>
      </c>
      <c r="I2" s="16" t="s">
        <v>24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40" t="s">
        <v>111</v>
      </c>
      <c r="B3" s="25" t="s">
        <v>112</v>
      </c>
      <c r="C3" s="41">
        <v>18600</v>
      </c>
      <c r="D3" s="42">
        <v>21457.21</v>
      </c>
      <c r="E3" s="41">
        <v>21288.57</v>
      </c>
      <c r="F3" s="23">
        <v>19712.8</v>
      </c>
      <c r="G3" s="24">
        <v>12800</v>
      </c>
      <c r="H3" s="6">
        <v>19776</v>
      </c>
      <c r="I3" s="43">
        <v>19200</v>
      </c>
      <c r="J3" s="6"/>
      <c r="K3" s="5"/>
      <c r="L3" s="29"/>
      <c r="M3" s="5"/>
      <c r="N3" s="5"/>
      <c r="O3" s="29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40" t="s">
        <v>113</v>
      </c>
      <c r="B4" s="25" t="s">
        <v>114</v>
      </c>
      <c r="C4" s="41">
        <v>13278.88</v>
      </c>
      <c r="D4" s="42">
        <v>9903.4599999999991</v>
      </c>
      <c r="E4" s="41">
        <v>11347.6</v>
      </c>
      <c r="F4" s="23">
        <v>12903</v>
      </c>
      <c r="G4" s="24">
        <v>8768.6</v>
      </c>
      <c r="H4" s="6">
        <v>13410.8</v>
      </c>
      <c r="I4" s="44">
        <v>14000</v>
      </c>
      <c r="J4" s="6"/>
      <c r="K4" s="5"/>
      <c r="L4" s="29"/>
      <c r="M4" s="5"/>
      <c r="N4" s="5"/>
      <c r="O4" s="29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40" t="s">
        <v>115</v>
      </c>
      <c r="B5" s="25"/>
      <c r="C5" s="41">
        <v>100</v>
      </c>
      <c r="D5" s="42">
        <v>100</v>
      </c>
      <c r="E5" s="41">
        <v>100</v>
      </c>
      <c r="F5" s="23">
        <v>0</v>
      </c>
      <c r="G5" s="24">
        <v>0</v>
      </c>
      <c r="H5" s="6">
        <v>100</v>
      </c>
      <c r="I5" s="43">
        <v>100</v>
      </c>
      <c r="J5" s="6"/>
      <c r="K5" s="5"/>
      <c r="L5" s="29"/>
      <c r="M5" s="5"/>
      <c r="N5" s="5"/>
      <c r="O5" s="29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40" t="s">
        <v>116</v>
      </c>
      <c r="B6" s="25" t="s">
        <v>117</v>
      </c>
      <c r="C6" s="41">
        <v>2370.86</v>
      </c>
      <c r="D6" s="42">
        <v>2159.3000000000002</v>
      </c>
      <c r="E6" s="41">
        <v>2067.2399999999998</v>
      </c>
      <c r="F6" s="23">
        <v>1990.74</v>
      </c>
      <c r="G6" s="24">
        <v>1381.08</v>
      </c>
      <c r="H6" s="6">
        <v>2484.9499999999998</v>
      </c>
      <c r="I6" s="43">
        <f>(+I3+I4)*0.0765</f>
        <v>2539.7999999999997</v>
      </c>
      <c r="J6" s="6"/>
      <c r="K6" s="5"/>
      <c r="L6" s="29"/>
      <c r="M6" s="5"/>
      <c r="N6" s="5"/>
      <c r="O6" s="29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40" t="s">
        <v>118</v>
      </c>
      <c r="B7" s="25" t="s">
        <v>119</v>
      </c>
      <c r="C7" s="41">
        <v>1725.86</v>
      </c>
      <c r="D7" s="42">
        <v>2086.2600000000002</v>
      </c>
      <c r="E7" s="41">
        <v>3100.24</v>
      </c>
      <c r="F7" s="23">
        <v>2953.21</v>
      </c>
      <c r="G7" s="24">
        <v>1436.37</v>
      </c>
      <c r="H7" s="6">
        <v>2250</v>
      </c>
      <c r="I7" s="43">
        <f>(+I4+7200)*17.56%</f>
        <v>3722.7199999999993</v>
      </c>
      <c r="J7" s="6"/>
      <c r="K7" s="5"/>
      <c r="L7" s="29"/>
      <c r="M7" s="5"/>
      <c r="N7" s="5"/>
      <c r="O7" s="2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40" t="s">
        <v>120</v>
      </c>
      <c r="B8" s="25" t="s">
        <v>121</v>
      </c>
      <c r="C8" s="41">
        <v>666.32</v>
      </c>
      <c r="D8" s="42">
        <v>1007.71</v>
      </c>
      <c r="E8" s="41">
        <v>1472.8</v>
      </c>
      <c r="F8" s="23">
        <v>1024.6400000000001</v>
      </c>
      <c r="G8" s="24">
        <v>637.70000000000005</v>
      </c>
      <c r="H8" s="6">
        <v>658.92</v>
      </c>
      <c r="I8" s="43">
        <v>1546.01</v>
      </c>
      <c r="J8" s="6"/>
      <c r="K8" s="5"/>
      <c r="L8" s="29"/>
      <c r="M8" s="5"/>
      <c r="N8" s="5"/>
      <c r="O8" s="29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40" t="s">
        <v>122</v>
      </c>
      <c r="B9" s="25" t="s">
        <v>123</v>
      </c>
      <c r="C9" s="41">
        <v>112.5</v>
      </c>
      <c r="D9" s="42">
        <v>375</v>
      </c>
      <c r="E9" s="41">
        <v>292.5</v>
      </c>
      <c r="F9" s="23">
        <v>285</v>
      </c>
      <c r="G9" s="24">
        <v>0</v>
      </c>
      <c r="H9" s="6">
        <v>850</v>
      </c>
      <c r="I9" s="45">
        <v>9000</v>
      </c>
      <c r="J9" s="6"/>
      <c r="K9" s="5"/>
      <c r="L9" s="29"/>
      <c r="M9" s="5"/>
      <c r="N9" s="5"/>
      <c r="O9" s="29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40" t="s">
        <v>124</v>
      </c>
      <c r="B10" s="25" t="s">
        <v>125</v>
      </c>
      <c r="C10" s="41">
        <v>1000</v>
      </c>
      <c r="D10" s="42">
        <v>500</v>
      </c>
      <c r="E10" s="41">
        <v>0</v>
      </c>
      <c r="F10" s="23">
        <v>0</v>
      </c>
      <c r="G10" s="24">
        <v>0</v>
      </c>
      <c r="H10" s="6">
        <v>500</v>
      </c>
      <c r="I10" s="43">
        <v>500</v>
      </c>
      <c r="J10" s="6"/>
      <c r="K10" s="5"/>
      <c r="L10" s="29"/>
      <c r="M10" s="5"/>
      <c r="N10" s="5"/>
      <c r="O10" s="2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40" t="s">
        <v>126</v>
      </c>
      <c r="B11" s="25" t="s">
        <v>127</v>
      </c>
      <c r="C11" s="41">
        <v>773.6</v>
      </c>
      <c r="D11" s="42">
        <v>773.6</v>
      </c>
      <c r="E11" s="41">
        <v>773.6</v>
      </c>
      <c r="F11" s="23">
        <v>773.6</v>
      </c>
      <c r="G11" s="24">
        <v>736.08</v>
      </c>
      <c r="H11" s="6">
        <v>773.6</v>
      </c>
      <c r="I11" s="43">
        <v>773.6</v>
      </c>
      <c r="J11" s="6"/>
      <c r="K11" s="5"/>
      <c r="L11" s="29"/>
      <c r="M11" s="5"/>
      <c r="N11" s="5"/>
      <c r="O11" s="29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40" t="s">
        <v>128</v>
      </c>
      <c r="B12" s="25" t="s">
        <v>129</v>
      </c>
      <c r="C12" s="41">
        <v>2898.87</v>
      </c>
      <c r="D12" s="42">
        <v>2809.51</v>
      </c>
      <c r="E12" s="41">
        <v>1125</v>
      </c>
      <c r="F12" s="23">
        <v>1125</v>
      </c>
      <c r="G12" s="24">
        <v>401.14</v>
      </c>
      <c r="H12" s="6">
        <v>2000</v>
      </c>
      <c r="I12" s="43">
        <v>2000</v>
      </c>
      <c r="J12" s="6"/>
      <c r="K12" s="5"/>
      <c r="L12" s="29"/>
      <c r="M12" s="5"/>
      <c r="N12" s="5"/>
      <c r="O12" s="29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40" t="s">
        <v>130</v>
      </c>
      <c r="B13" s="25" t="s">
        <v>131</v>
      </c>
      <c r="C13" s="41">
        <v>280</v>
      </c>
      <c r="D13" s="42">
        <v>0</v>
      </c>
      <c r="E13" s="41">
        <v>130</v>
      </c>
      <c r="F13" s="23">
        <v>0</v>
      </c>
      <c r="G13" s="24">
        <v>900</v>
      </c>
      <c r="H13" s="6">
        <v>350</v>
      </c>
      <c r="I13" s="43">
        <v>350</v>
      </c>
      <c r="J13" s="6"/>
      <c r="K13" s="5"/>
      <c r="L13" s="29"/>
      <c r="M13" s="5"/>
      <c r="N13" s="5"/>
      <c r="O13" s="29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40" t="s">
        <v>132</v>
      </c>
      <c r="B14" s="25" t="s">
        <v>133</v>
      </c>
      <c r="C14" s="41">
        <v>2534.84</v>
      </c>
      <c r="D14" s="42">
        <v>1489.92</v>
      </c>
      <c r="E14" s="41">
        <v>6334</v>
      </c>
      <c r="F14" s="23">
        <v>5547.5</v>
      </c>
      <c r="G14" s="24">
        <v>0</v>
      </c>
      <c r="H14" s="6">
        <v>1500</v>
      </c>
      <c r="I14" s="43">
        <v>6202.88</v>
      </c>
      <c r="J14" s="6"/>
      <c r="K14" s="5"/>
      <c r="L14" s="29"/>
      <c r="M14" s="5"/>
      <c r="N14" s="5"/>
      <c r="O14" s="29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40" t="s">
        <v>134</v>
      </c>
      <c r="B15" s="25" t="s">
        <v>135</v>
      </c>
      <c r="C15" s="41">
        <v>1474.08</v>
      </c>
      <c r="D15" s="42">
        <v>1295.1600000000001</v>
      </c>
      <c r="E15" s="41">
        <v>1461.19</v>
      </c>
      <c r="F15" s="23">
        <v>489.36</v>
      </c>
      <c r="G15" s="24">
        <v>2953.75</v>
      </c>
      <c r="H15" s="6">
        <v>1000</v>
      </c>
      <c r="I15" s="43">
        <v>1500</v>
      </c>
      <c r="J15" s="6"/>
      <c r="K15" s="5"/>
      <c r="L15" s="29"/>
      <c r="M15" s="5"/>
      <c r="N15" s="5"/>
      <c r="O15" s="2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46" t="s">
        <v>136</v>
      </c>
      <c r="B16" s="47" t="s">
        <v>137</v>
      </c>
      <c r="C16" s="41">
        <v>0</v>
      </c>
      <c r="D16" s="42">
        <v>0</v>
      </c>
      <c r="E16" s="41">
        <v>176.27</v>
      </c>
      <c r="F16" s="23">
        <v>99</v>
      </c>
      <c r="G16" s="24">
        <v>1525.27</v>
      </c>
      <c r="H16" s="6">
        <v>0</v>
      </c>
      <c r="I16" s="43">
        <v>0</v>
      </c>
      <c r="J16" s="6"/>
      <c r="K16" s="5"/>
      <c r="L16" s="29"/>
      <c r="M16" s="5"/>
      <c r="N16" s="5"/>
      <c r="O16" s="29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40" t="s">
        <v>138</v>
      </c>
      <c r="B17" s="25" t="s">
        <v>139</v>
      </c>
      <c r="C17" s="41">
        <v>3878.55</v>
      </c>
      <c r="D17" s="42">
        <v>3360.85</v>
      </c>
      <c r="E17" s="41">
        <v>3303.1</v>
      </c>
      <c r="F17" s="23">
        <v>1610.71</v>
      </c>
      <c r="G17" s="24">
        <v>253</v>
      </c>
      <c r="H17" s="6">
        <v>3600</v>
      </c>
      <c r="I17" s="43">
        <v>3600</v>
      </c>
      <c r="J17" s="6"/>
      <c r="K17" s="5"/>
      <c r="L17" s="29"/>
      <c r="M17" s="5"/>
      <c r="N17" s="5"/>
      <c r="O17" s="29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40" t="s">
        <v>140</v>
      </c>
      <c r="B18" s="25" t="s">
        <v>141</v>
      </c>
      <c r="C18" s="41">
        <v>95.05</v>
      </c>
      <c r="D18" s="42">
        <v>131.5</v>
      </c>
      <c r="E18" s="41">
        <v>0</v>
      </c>
      <c r="F18" s="23">
        <v>59.52</v>
      </c>
      <c r="G18" s="24">
        <v>971.04</v>
      </c>
      <c r="H18" s="6">
        <v>0</v>
      </c>
      <c r="I18" s="43">
        <v>0</v>
      </c>
      <c r="J18" s="5"/>
      <c r="K18" s="5"/>
      <c r="L18" s="29"/>
      <c r="M18" s="5"/>
      <c r="N18" s="5"/>
      <c r="O18" s="29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40" t="s">
        <v>142</v>
      </c>
      <c r="B19" s="25"/>
      <c r="C19" s="20">
        <f t="shared" ref="C19:I19" si="0">SUM(C3:C18)</f>
        <v>49789.41</v>
      </c>
      <c r="D19" s="20">
        <f t="shared" si="0"/>
        <v>47449.48</v>
      </c>
      <c r="E19" s="20">
        <f t="shared" si="0"/>
        <v>52972.109999999993</v>
      </c>
      <c r="F19" s="20">
        <f t="shared" si="0"/>
        <v>48574.079999999994</v>
      </c>
      <c r="G19" s="25">
        <f t="shared" si="0"/>
        <v>32764.030000000002</v>
      </c>
      <c r="H19" s="25">
        <f t="shared" si="0"/>
        <v>49254.27</v>
      </c>
      <c r="I19" s="25">
        <f t="shared" si="0"/>
        <v>65035.01</v>
      </c>
      <c r="J19" s="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40"/>
      <c r="B20" s="12"/>
      <c r="C20" s="20"/>
      <c r="D20" s="20"/>
      <c r="E20" s="20"/>
      <c r="F20" s="20"/>
      <c r="G20" s="6"/>
      <c r="H20" s="6"/>
      <c r="I20" s="6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40"/>
      <c r="B21" s="12"/>
      <c r="C21" s="20"/>
      <c r="D21" s="20"/>
      <c r="E21" s="20"/>
      <c r="F21" s="20"/>
      <c r="G21" s="6"/>
      <c r="H21" s="6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40"/>
      <c r="B22" s="12"/>
      <c r="C22" s="20"/>
      <c r="D22" s="20"/>
      <c r="E22" s="20"/>
      <c r="F22" s="20"/>
      <c r="G22" s="6"/>
      <c r="H22" s="6"/>
      <c r="I22" s="6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40"/>
      <c r="B23" s="12"/>
      <c r="C23" s="20"/>
      <c r="D23" s="20"/>
      <c r="E23" s="20"/>
      <c r="F23" s="20"/>
      <c r="G23" s="6"/>
      <c r="H23" s="6"/>
      <c r="I23" s="6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40"/>
      <c r="B24" s="12"/>
      <c r="C24" s="20"/>
      <c r="D24" s="20"/>
      <c r="E24" s="20"/>
      <c r="F24" s="20"/>
      <c r="G24" s="6"/>
      <c r="H24" s="6"/>
      <c r="I24" s="6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40"/>
      <c r="B25" s="12"/>
      <c r="C25" s="20"/>
      <c r="D25" s="20"/>
      <c r="E25" s="20"/>
      <c r="F25" s="20"/>
      <c r="G25" s="6"/>
      <c r="H25" s="6"/>
      <c r="I25" s="6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40"/>
      <c r="B26" s="12"/>
      <c r="C26" s="20"/>
      <c r="D26" s="20"/>
      <c r="E26" s="20"/>
      <c r="F26" s="20"/>
      <c r="G26" s="6"/>
      <c r="H26" s="6"/>
      <c r="I26" s="6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40"/>
      <c r="B27" s="12"/>
      <c r="C27" s="20"/>
      <c r="D27" s="20"/>
      <c r="E27" s="20"/>
      <c r="F27" s="20"/>
      <c r="G27" s="6"/>
      <c r="H27" s="6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40"/>
      <c r="B28" s="12"/>
      <c r="C28" s="20"/>
      <c r="D28" s="20"/>
      <c r="E28" s="20"/>
      <c r="F28" s="20"/>
      <c r="G28" s="6"/>
      <c r="H28" s="6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40"/>
      <c r="B29" s="12"/>
      <c r="C29" s="20"/>
      <c r="D29" s="20"/>
      <c r="E29" s="20"/>
      <c r="F29" s="20"/>
      <c r="G29" s="6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40"/>
      <c r="B30" s="12"/>
      <c r="C30" s="20"/>
      <c r="D30" s="20"/>
      <c r="E30" s="20"/>
      <c r="F30" s="20"/>
      <c r="G30" s="6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40"/>
      <c r="B31" s="12"/>
      <c r="C31" s="20"/>
      <c r="D31" s="20"/>
      <c r="E31" s="20"/>
      <c r="F31" s="20"/>
      <c r="G31" s="6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40"/>
      <c r="B32" s="12"/>
      <c r="C32" s="20"/>
      <c r="D32" s="20"/>
      <c r="E32" s="20"/>
      <c r="F32" s="20"/>
      <c r="G32" s="6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40"/>
      <c r="B33" s="12"/>
      <c r="C33" s="20"/>
      <c r="D33" s="20"/>
      <c r="E33" s="20"/>
      <c r="F33" s="20"/>
      <c r="G33" s="6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40"/>
      <c r="B34" s="12"/>
      <c r="C34" s="20"/>
      <c r="D34" s="20"/>
      <c r="E34" s="20"/>
      <c r="F34" s="20"/>
      <c r="G34" s="6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40"/>
      <c r="B35" s="12"/>
      <c r="C35" s="20"/>
      <c r="D35" s="20"/>
      <c r="E35" s="20"/>
      <c r="F35" s="20"/>
      <c r="G35" s="6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40"/>
      <c r="B36" s="12"/>
      <c r="C36" s="20"/>
      <c r="D36" s="20"/>
      <c r="E36" s="20"/>
      <c r="F36" s="20"/>
      <c r="G36" s="6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40"/>
      <c r="B37" s="12"/>
      <c r="C37" s="20"/>
      <c r="D37" s="20"/>
      <c r="E37" s="20"/>
      <c r="F37" s="20"/>
      <c r="G37" s="6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40"/>
      <c r="B38" s="12"/>
      <c r="C38" s="20"/>
      <c r="D38" s="20"/>
      <c r="E38" s="20"/>
      <c r="F38" s="20"/>
      <c r="G38" s="6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40"/>
      <c r="B39" s="12"/>
      <c r="C39" s="20"/>
      <c r="D39" s="20"/>
      <c r="E39" s="20"/>
      <c r="F39" s="20"/>
      <c r="G39" s="6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40"/>
      <c r="B40" s="12"/>
      <c r="C40" s="20"/>
      <c r="D40" s="20"/>
      <c r="E40" s="20"/>
      <c r="F40" s="20"/>
      <c r="G40" s="6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40"/>
      <c r="B41" s="12"/>
      <c r="C41" s="20"/>
      <c r="D41" s="20"/>
      <c r="E41" s="20"/>
      <c r="F41" s="20"/>
      <c r="G41" s="6"/>
      <c r="H41" s="6"/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40"/>
      <c r="B42" s="12"/>
      <c r="C42" s="20"/>
      <c r="D42" s="20"/>
      <c r="E42" s="20"/>
      <c r="F42" s="20"/>
      <c r="G42" s="6"/>
      <c r="H42" s="6"/>
      <c r="I42" s="6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40"/>
      <c r="B43" s="12"/>
      <c r="C43" s="20"/>
      <c r="D43" s="20"/>
      <c r="E43" s="20"/>
      <c r="F43" s="20"/>
      <c r="G43" s="6"/>
      <c r="H43" s="6"/>
      <c r="I43" s="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40"/>
      <c r="B44" s="12"/>
      <c r="C44" s="20"/>
      <c r="D44" s="20"/>
      <c r="E44" s="20"/>
      <c r="F44" s="20"/>
      <c r="G44" s="6"/>
      <c r="H44" s="6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40"/>
      <c r="B45" s="12"/>
      <c r="C45" s="20"/>
      <c r="D45" s="20"/>
      <c r="E45" s="20"/>
      <c r="F45" s="20"/>
      <c r="G45" s="6"/>
      <c r="H45" s="6"/>
      <c r="I45" s="6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40"/>
      <c r="B46" s="12"/>
      <c r="C46" s="20"/>
      <c r="D46" s="20"/>
      <c r="E46" s="20"/>
      <c r="F46" s="20"/>
      <c r="G46" s="6"/>
      <c r="H46" s="6"/>
      <c r="I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40"/>
      <c r="B47" s="12"/>
      <c r="C47" s="20"/>
      <c r="D47" s="20"/>
      <c r="E47" s="20"/>
      <c r="F47" s="20"/>
      <c r="G47" s="6"/>
      <c r="H47" s="6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40"/>
      <c r="B48" s="12"/>
      <c r="C48" s="20"/>
      <c r="D48" s="20"/>
      <c r="E48" s="20"/>
      <c r="F48" s="20"/>
      <c r="G48" s="6"/>
      <c r="H48" s="6"/>
      <c r="I48" s="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40"/>
      <c r="B49" s="12"/>
      <c r="C49" s="20"/>
      <c r="D49" s="20"/>
      <c r="E49" s="20"/>
      <c r="F49" s="20"/>
      <c r="G49" s="6"/>
      <c r="H49" s="6"/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40"/>
      <c r="B50" s="12"/>
      <c r="C50" s="20"/>
      <c r="D50" s="20"/>
      <c r="E50" s="20"/>
      <c r="F50" s="20"/>
      <c r="G50" s="6"/>
      <c r="H50" s="6"/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40"/>
      <c r="B51" s="12"/>
      <c r="C51" s="20"/>
      <c r="D51" s="20"/>
      <c r="E51" s="20"/>
      <c r="F51" s="20"/>
      <c r="G51" s="6"/>
      <c r="H51" s="6"/>
      <c r="I51" s="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40"/>
      <c r="B52" s="12"/>
      <c r="C52" s="20"/>
      <c r="D52" s="20"/>
      <c r="E52" s="20"/>
      <c r="F52" s="20"/>
      <c r="G52" s="6"/>
      <c r="H52" s="6"/>
      <c r="I52" s="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40"/>
      <c r="B53" s="12"/>
      <c r="C53" s="20"/>
      <c r="D53" s="20"/>
      <c r="E53" s="20"/>
      <c r="F53" s="20"/>
      <c r="G53" s="6"/>
      <c r="H53" s="6"/>
      <c r="I53" s="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40"/>
      <c r="B54" s="12"/>
      <c r="C54" s="20"/>
      <c r="D54" s="20"/>
      <c r="E54" s="20"/>
      <c r="F54" s="20"/>
      <c r="G54" s="6"/>
      <c r="H54" s="6"/>
      <c r="I54" s="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40"/>
      <c r="B55" s="12"/>
      <c r="C55" s="20"/>
      <c r="D55" s="20"/>
      <c r="E55" s="20"/>
      <c r="F55" s="20"/>
      <c r="G55" s="6"/>
      <c r="H55" s="6"/>
      <c r="I55" s="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40"/>
      <c r="B56" s="12"/>
      <c r="C56" s="20"/>
      <c r="D56" s="20"/>
      <c r="E56" s="20"/>
      <c r="F56" s="20"/>
      <c r="G56" s="6"/>
      <c r="H56" s="6"/>
      <c r="I56" s="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40"/>
      <c r="B57" s="12"/>
      <c r="C57" s="20"/>
      <c r="D57" s="20"/>
      <c r="E57" s="20"/>
      <c r="F57" s="20"/>
      <c r="G57" s="6"/>
      <c r="H57" s="6"/>
      <c r="I57" s="6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40"/>
      <c r="B58" s="12"/>
      <c r="C58" s="20"/>
      <c r="D58" s="20"/>
      <c r="E58" s="20"/>
      <c r="F58" s="20"/>
      <c r="G58" s="6"/>
      <c r="H58" s="6"/>
      <c r="I58" s="6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40"/>
      <c r="B59" s="12"/>
      <c r="C59" s="20"/>
      <c r="D59" s="20"/>
      <c r="E59" s="20"/>
      <c r="F59" s="20"/>
      <c r="G59" s="6"/>
      <c r="H59" s="6"/>
      <c r="I59" s="6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40"/>
      <c r="B60" s="12"/>
      <c r="C60" s="20"/>
      <c r="D60" s="20"/>
      <c r="E60" s="20"/>
      <c r="F60" s="20"/>
      <c r="G60" s="6"/>
      <c r="H60" s="6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40"/>
      <c r="B61" s="12"/>
      <c r="C61" s="20"/>
      <c r="D61" s="20"/>
      <c r="E61" s="20"/>
      <c r="F61" s="20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40"/>
      <c r="B62" s="12"/>
      <c r="C62" s="20"/>
      <c r="D62" s="20"/>
      <c r="E62" s="20"/>
      <c r="F62" s="20"/>
      <c r="G62" s="6"/>
      <c r="H62" s="6"/>
      <c r="I62" s="6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40"/>
      <c r="B63" s="12"/>
      <c r="C63" s="20"/>
      <c r="D63" s="20"/>
      <c r="E63" s="20"/>
      <c r="F63" s="20"/>
      <c r="G63" s="6"/>
      <c r="H63" s="6"/>
      <c r="I63" s="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40"/>
      <c r="B64" s="12"/>
      <c r="C64" s="20"/>
      <c r="D64" s="20"/>
      <c r="E64" s="20"/>
      <c r="F64" s="20"/>
      <c r="G64" s="6"/>
      <c r="H64" s="6"/>
      <c r="I64" s="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40"/>
      <c r="B65" s="12"/>
      <c r="C65" s="20"/>
      <c r="D65" s="20"/>
      <c r="E65" s="20"/>
      <c r="F65" s="20"/>
      <c r="G65" s="6"/>
      <c r="H65" s="6"/>
      <c r="I65" s="6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40"/>
      <c r="B66" s="12"/>
      <c r="C66" s="20"/>
      <c r="D66" s="20"/>
      <c r="E66" s="20"/>
      <c r="F66" s="20"/>
      <c r="G66" s="6"/>
      <c r="H66" s="6"/>
      <c r="I66" s="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40"/>
      <c r="B67" s="12"/>
      <c r="C67" s="20"/>
      <c r="D67" s="20"/>
      <c r="E67" s="20"/>
      <c r="F67" s="20"/>
      <c r="G67" s="6"/>
      <c r="H67" s="6"/>
      <c r="I67" s="6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40"/>
      <c r="B68" s="12"/>
      <c r="C68" s="20"/>
      <c r="D68" s="20"/>
      <c r="E68" s="20"/>
      <c r="F68" s="20"/>
      <c r="G68" s="6"/>
      <c r="H68" s="6"/>
      <c r="I68" s="6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40"/>
      <c r="B69" s="12"/>
      <c r="C69" s="20"/>
      <c r="D69" s="20"/>
      <c r="E69" s="20"/>
      <c r="F69" s="20"/>
      <c r="G69" s="6"/>
      <c r="H69" s="6"/>
      <c r="I69" s="6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40"/>
      <c r="B70" s="12"/>
      <c r="C70" s="20"/>
      <c r="D70" s="20"/>
      <c r="E70" s="20"/>
      <c r="F70" s="20"/>
      <c r="G70" s="6"/>
      <c r="H70" s="6"/>
      <c r="I70" s="6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40"/>
      <c r="B71" s="12"/>
      <c r="C71" s="20"/>
      <c r="D71" s="20"/>
      <c r="E71" s="20"/>
      <c r="F71" s="20"/>
      <c r="G71" s="6"/>
      <c r="H71" s="6"/>
      <c r="I71" s="6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40"/>
      <c r="B72" s="12"/>
      <c r="C72" s="20"/>
      <c r="D72" s="20"/>
      <c r="E72" s="20"/>
      <c r="F72" s="20"/>
      <c r="G72" s="6"/>
      <c r="H72" s="6"/>
      <c r="I72" s="6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40"/>
      <c r="B73" s="12"/>
      <c r="C73" s="20"/>
      <c r="D73" s="20"/>
      <c r="E73" s="20"/>
      <c r="F73" s="20"/>
      <c r="G73" s="6"/>
      <c r="H73" s="6"/>
      <c r="I73" s="6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40"/>
      <c r="B74" s="12"/>
      <c r="C74" s="20"/>
      <c r="D74" s="20"/>
      <c r="E74" s="20"/>
      <c r="F74" s="20"/>
      <c r="G74" s="6"/>
      <c r="H74" s="6"/>
      <c r="I74" s="6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40"/>
      <c r="B75" s="12"/>
      <c r="C75" s="20"/>
      <c r="D75" s="20"/>
      <c r="E75" s="20"/>
      <c r="F75" s="20"/>
      <c r="G75" s="6"/>
      <c r="H75" s="6"/>
      <c r="I75" s="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40"/>
      <c r="B76" s="12"/>
      <c r="C76" s="20"/>
      <c r="D76" s="20"/>
      <c r="E76" s="20"/>
      <c r="F76" s="20"/>
      <c r="G76" s="6"/>
      <c r="H76" s="6"/>
      <c r="I76" s="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40"/>
      <c r="B77" s="12"/>
      <c r="C77" s="20"/>
      <c r="D77" s="20"/>
      <c r="E77" s="20"/>
      <c r="F77" s="20"/>
      <c r="G77" s="6"/>
      <c r="H77" s="6"/>
      <c r="I77" s="6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40"/>
      <c r="B78" s="12"/>
      <c r="C78" s="20"/>
      <c r="D78" s="20"/>
      <c r="E78" s="20"/>
      <c r="F78" s="20"/>
      <c r="G78" s="6"/>
      <c r="H78" s="6"/>
      <c r="I78" s="6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40"/>
      <c r="B79" s="12"/>
      <c r="C79" s="20"/>
      <c r="D79" s="20"/>
      <c r="E79" s="20"/>
      <c r="F79" s="20"/>
      <c r="G79" s="6"/>
      <c r="H79" s="6"/>
      <c r="I79" s="6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40"/>
      <c r="B80" s="12"/>
      <c r="C80" s="20"/>
      <c r="D80" s="20"/>
      <c r="E80" s="20"/>
      <c r="F80" s="20"/>
      <c r="G80" s="6"/>
      <c r="H80" s="6"/>
      <c r="I80" s="6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40"/>
      <c r="B81" s="12"/>
      <c r="C81" s="20"/>
      <c r="D81" s="20"/>
      <c r="E81" s="20"/>
      <c r="F81" s="20"/>
      <c r="G81" s="6"/>
      <c r="H81" s="6"/>
      <c r="I81" s="6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40"/>
      <c r="B82" s="12"/>
      <c r="C82" s="20"/>
      <c r="D82" s="20"/>
      <c r="E82" s="20"/>
      <c r="F82" s="20"/>
      <c r="G82" s="6"/>
      <c r="H82" s="6"/>
      <c r="I82" s="6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40"/>
      <c r="B83" s="12"/>
      <c r="C83" s="20"/>
      <c r="D83" s="20"/>
      <c r="E83" s="20"/>
      <c r="F83" s="20"/>
      <c r="G83" s="6"/>
      <c r="H83" s="6"/>
      <c r="I83" s="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40"/>
      <c r="B84" s="12"/>
      <c r="C84" s="20"/>
      <c r="D84" s="20"/>
      <c r="E84" s="20"/>
      <c r="F84" s="20"/>
      <c r="G84" s="6"/>
      <c r="H84" s="6"/>
      <c r="I84" s="6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40"/>
      <c r="B85" s="12"/>
      <c r="C85" s="20"/>
      <c r="D85" s="20"/>
      <c r="E85" s="20"/>
      <c r="F85" s="20"/>
      <c r="G85" s="6"/>
      <c r="H85" s="6"/>
      <c r="I85" s="6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40"/>
      <c r="B86" s="12"/>
      <c r="C86" s="20"/>
      <c r="D86" s="20"/>
      <c r="E86" s="20"/>
      <c r="F86" s="20"/>
      <c r="G86" s="6"/>
      <c r="H86" s="6"/>
      <c r="I86" s="6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40"/>
      <c r="B87" s="12"/>
      <c r="C87" s="20"/>
      <c r="D87" s="20"/>
      <c r="E87" s="20"/>
      <c r="F87" s="20"/>
      <c r="G87" s="6"/>
      <c r="H87" s="6"/>
      <c r="I87" s="6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40"/>
      <c r="B88" s="12"/>
      <c r="C88" s="20"/>
      <c r="D88" s="20"/>
      <c r="E88" s="20"/>
      <c r="F88" s="20"/>
      <c r="G88" s="6"/>
      <c r="H88" s="6"/>
      <c r="I88" s="6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40"/>
      <c r="B89" s="12"/>
      <c r="C89" s="20"/>
      <c r="D89" s="20"/>
      <c r="E89" s="20"/>
      <c r="F89" s="20"/>
      <c r="G89" s="6"/>
      <c r="H89" s="6"/>
      <c r="I89" s="6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40"/>
      <c r="B90" s="12"/>
      <c r="C90" s="20"/>
      <c r="D90" s="20"/>
      <c r="E90" s="20"/>
      <c r="F90" s="20"/>
      <c r="G90" s="6"/>
      <c r="H90" s="6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40"/>
      <c r="B91" s="12"/>
      <c r="C91" s="20"/>
      <c r="D91" s="20"/>
      <c r="E91" s="20"/>
      <c r="F91" s="20"/>
      <c r="G91" s="6"/>
      <c r="H91" s="6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40"/>
      <c r="B92" s="12"/>
      <c r="C92" s="20"/>
      <c r="D92" s="20"/>
      <c r="E92" s="20"/>
      <c r="F92" s="20"/>
      <c r="G92" s="6"/>
      <c r="H92" s="6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40"/>
      <c r="B93" s="12"/>
      <c r="C93" s="20"/>
      <c r="D93" s="20"/>
      <c r="E93" s="20"/>
      <c r="F93" s="20"/>
      <c r="G93" s="6"/>
      <c r="H93" s="6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40"/>
      <c r="B94" s="12"/>
      <c r="C94" s="20"/>
      <c r="D94" s="20"/>
      <c r="E94" s="20"/>
      <c r="F94" s="20"/>
      <c r="G94" s="6"/>
      <c r="H94" s="6"/>
      <c r="I94" s="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40"/>
      <c r="B95" s="12"/>
      <c r="C95" s="20"/>
      <c r="D95" s="20"/>
      <c r="E95" s="20"/>
      <c r="F95" s="20"/>
      <c r="G95" s="6"/>
      <c r="H95" s="6"/>
      <c r="I95" s="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40"/>
      <c r="B96" s="12"/>
      <c r="C96" s="20"/>
      <c r="D96" s="20"/>
      <c r="E96" s="20"/>
      <c r="F96" s="20"/>
      <c r="G96" s="6"/>
      <c r="H96" s="6"/>
      <c r="I96" s="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40"/>
      <c r="B97" s="12"/>
      <c r="C97" s="20"/>
      <c r="D97" s="20"/>
      <c r="E97" s="20"/>
      <c r="F97" s="20"/>
      <c r="G97" s="6"/>
      <c r="H97" s="6"/>
      <c r="I97" s="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40"/>
      <c r="B98" s="12"/>
      <c r="C98" s="20"/>
      <c r="D98" s="20"/>
      <c r="E98" s="20"/>
      <c r="F98" s="20"/>
      <c r="G98" s="6"/>
      <c r="H98" s="6"/>
      <c r="I98" s="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40"/>
      <c r="B99" s="12"/>
      <c r="C99" s="20"/>
      <c r="D99" s="20"/>
      <c r="E99" s="20"/>
      <c r="F99" s="20"/>
      <c r="G99" s="6"/>
      <c r="H99" s="6"/>
      <c r="I99" s="6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40"/>
      <c r="B100" s="12"/>
      <c r="C100" s="20"/>
      <c r="D100" s="20"/>
      <c r="E100" s="20"/>
      <c r="F100" s="20"/>
      <c r="G100" s="6"/>
      <c r="H100" s="6"/>
      <c r="I100" s="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40"/>
      <c r="B101" s="12"/>
      <c r="C101" s="20"/>
      <c r="D101" s="20"/>
      <c r="E101" s="20"/>
      <c r="F101" s="20"/>
      <c r="G101" s="6"/>
      <c r="H101" s="6"/>
      <c r="I101" s="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40"/>
      <c r="B102" s="12"/>
      <c r="C102" s="20"/>
      <c r="D102" s="20"/>
      <c r="E102" s="20"/>
      <c r="F102" s="20"/>
      <c r="G102" s="6"/>
      <c r="H102" s="6"/>
      <c r="I102" s="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40"/>
      <c r="B103" s="12"/>
      <c r="C103" s="20"/>
      <c r="D103" s="20"/>
      <c r="E103" s="20"/>
      <c r="F103" s="20"/>
      <c r="G103" s="6"/>
      <c r="H103" s="6"/>
      <c r="I103" s="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/>
      <c r="B104" s="12"/>
      <c r="C104" s="20"/>
      <c r="D104" s="20"/>
      <c r="E104" s="20"/>
      <c r="F104" s="20"/>
      <c r="G104" s="6"/>
      <c r="H104" s="6"/>
      <c r="I104" s="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40"/>
      <c r="B105" s="12"/>
      <c r="C105" s="20"/>
      <c r="D105" s="20"/>
      <c r="E105" s="20"/>
      <c r="F105" s="20"/>
      <c r="G105" s="6"/>
      <c r="H105" s="6"/>
      <c r="I105" s="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40"/>
      <c r="B106" s="12"/>
      <c r="C106" s="20"/>
      <c r="D106" s="20"/>
      <c r="E106" s="20"/>
      <c r="F106" s="20"/>
      <c r="G106" s="6"/>
      <c r="H106" s="6"/>
      <c r="I106" s="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40"/>
      <c r="B107" s="12"/>
      <c r="C107" s="20"/>
      <c r="D107" s="20"/>
      <c r="E107" s="20"/>
      <c r="F107" s="20"/>
      <c r="G107" s="6"/>
      <c r="H107" s="6"/>
      <c r="I107" s="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40"/>
      <c r="B108" s="12"/>
      <c r="C108" s="20"/>
      <c r="D108" s="20"/>
      <c r="E108" s="20"/>
      <c r="F108" s="20"/>
      <c r="G108" s="6"/>
      <c r="H108" s="6"/>
      <c r="I108" s="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40"/>
      <c r="B109" s="12"/>
      <c r="C109" s="20"/>
      <c r="D109" s="20"/>
      <c r="E109" s="20"/>
      <c r="F109" s="20"/>
      <c r="G109" s="6"/>
      <c r="H109" s="6"/>
      <c r="I109" s="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40"/>
      <c r="B110" s="12"/>
      <c r="C110" s="20"/>
      <c r="D110" s="20"/>
      <c r="E110" s="20"/>
      <c r="F110" s="20"/>
      <c r="G110" s="6"/>
      <c r="H110" s="6"/>
      <c r="I110" s="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40"/>
      <c r="B111" s="12"/>
      <c r="C111" s="20"/>
      <c r="D111" s="20"/>
      <c r="E111" s="20"/>
      <c r="F111" s="20"/>
      <c r="G111" s="6"/>
      <c r="H111" s="6"/>
      <c r="I111" s="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40"/>
      <c r="B112" s="12"/>
      <c r="C112" s="20"/>
      <c r="D112" s="20"/>
      <c r="E112" s="20"/>
      <c r="F112" s="20"/>
      <c r="G112" s="6"/>
      <c r="H112" s="6"/>
      <c r="I112" s="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40"/>
      <c r="B113" s="12"/>
      <c r="C113" s="20"/>
      <c r="D113" s="20"/>
      <c r="E113" s="20"/>
      <c r="F113" s="20"/>
      <c r="G113" s="6"/>
      <c r="H113" s="6"/>
      <c r="I113" s="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40"/>
      <c r="B114" s="12"/>
      <c r="C114" s="20"/>
      <c r="D114" s="20"/>
      <c r="E114" s="20"/>
      <c r="F114" s="20"/>
      <c r="G114" s="6"/>
      <c r="H114" s="6"/>
      <c r="I114" s="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40"/>
      <c r="B115" s="12"/>
      <c r="C115" s="20"/>
      <c r="D115" s="20"/>
      <c r="E115" s="20"/>
      <c r="F115" s="20"/>
      <c r="G115" s="6"/>
      <c r="H115" s="6"/>
      <c r="I115" s="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40"/>
      <c r="B116" s="12"/>
      <c r="C116" s="20"/>
      <c r="D116" s="20"/>
      <c r="E116" s="20"/>
      <c r="F116" s="20"/>
      <c r="G116" s="6"/>
      <c r="H116" s="6"/>
      <c r="I116" s="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40"/>
      <c r="B117" s="12"/>
      <c r="C117" s="20"/>
      <c r="D117" s="20"/>
      <c r="E117" s="20"/>
      <c r="F117" s="20"/>
      <c r="G117" s="6"/>
      <c r="H117" s="6"/>
      <c r="I117" s="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40"/>
      <c r="B118" s="12"/>
      <c r="C118" s="20"/>
      <c r="D118" s="20"/>
      <c r="E118" s="20"/>
      <c r="F118" s="20"/>
      <c r="G118" s="6"/>
      <c r="H118" s="6"/>
      <c r="I118" s="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40"/>
      <c r="B119" s="12"/>
      <c r="C119" s="20"/>
      <c r="D119" s="20"/>
      <c r="E119" s="20"/>
      <c r="F119" s="20"/>
      <c r="G119" s="6"/>
      <c r="H119" s="6"/>
      <c r="I119" s="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40"/>
      <c r="B120" s="12"/>
      <c r="C120" s="20"/>
      <c r="D120" s="20"/>
      <c r="E120" s="20"/>
      <c r="F120" s="20"/>
      <c r="G120" s="6"/>
      <c r="H120" s="6"/>
      <c r="I120" s="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40"/>
      <c r="B121" s="12"/>
      <c r="C121" s="20"/>
      <c r="D121" s="20"/>
      <c r="E121" s="20"/>
      <c r="F121" s="20"/>
      <c r="G121" s="6"/>
      <c r="H121" s="6"/>
      <c r="I121" s="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40"/>
      <c r="B122" s="12"/>
      <c r="C122" s="20"/>
      <c r="D122" s="20"/>
      <c r="E122" s="20"/>
      <c r="F122" s="20"/>
      <c r="G122" s="6"/>
      <c r="H122" s="6"/>
      <c r="I122" s="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40"/>
      <c r="B123" s="12"/>
      <c r="C123" s="20"/>
      <c r="D123" s="20"/>
      <c r="E123" s="20"/>
      <c r="F123" s="20"/>
      <c r="G123" s="6"/>
      <c r="H123" s="6"/>
      <c r="I123" s="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40"/>
      <c r="B124" s="12"/>
      <c r="C124" s="20"/>
      <c r="D124" s="20"/>
      <c r="E124" s="20"/>
      <c r="F124" s="20"/>
      <c r="G124" s="6"/>
      <c r="H124" s="6"/>
      <c r="I124" s="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40"/>
      <c r="B125" s="12"/>
      <c r="C125" s="20"/>
      <c r="D125" s="20"/>
      <c r="E125" s="20"/>
      <c r="F125" s="20"/>
      <c r="G125" s="6"/>
      <c r="H125" s="6"/>
      <c r="I125" s="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40"/>
      <c r="B126" s="12"/>
      <c r="C126" s="20"/>
      <c r="D126" s="20"/>
      <c r="E126" s="20"/>
      <c r="F126" s="20"/>
      <c r="G126" s="6"/>
      <c r="H126" s="6"/>
      <c r="I126" s="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40"/>
      <c r="B127" s="12"/>
      <c r="C127" s="20"/>
      <c r="D127" s="20"/>
      <c r="E127" s="20"/>
      <c r="F127" s="20"/>
      <c r="G127" s="6"/>
      <c r="H127" s="6"/>
      <c r="I127" s="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40"/>
      <c r="B128" s="12"/>
      <c r="C128" s="20"/>
      <c r="D128" s="20"/>
      <c r="E128" s="20"/>
      <c r="F128" s="20"/>
      <c r="G128" s="6"/>
      <c r="H128" s="6"/>
      <c r="I128" s="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40"/>
      <c r="B129" s="12"/>
      <c r="C129" s="20"/>
      <c r="D129" s="20"/>
      <c r="E129" s="20"/>
      <c r="F129" s="20"/>
      <c r="G129" s="6"/>
      <c r="H129" s="6"/>
      <c r="I129" s="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40"/>
      <c r="B130" s="12"/>
      <c r="C130" s="20"/>
      <c r="D130" s="20"/>
      <c r="E130" s="20"/>
      <c r="F130" s="20"/>
      <c r="G130" s="6"/>
      <c r="H130" s="6"/>
      <c r="I130" s="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40"/>
      <c r="B131" s="12"/>
      <c r="C131" s="20"/>
      <c r="D131" s="20"/>
      <c r="E131" s="20"/>
      <c r="F131" s="20"/>
      <c r="G131" s="6"/>
      <c r="H131" s="6"/>
      <c r="I131" s="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40"/>
      <c r="B132" s="12"/>
      <c r="C132" s="20"/>
      <c r="D132" s="20"/>
      <c r="E132" s="20"/>
      <c r="F132" s="20"/>
      <c r="G132" s="6"/>
      <c r="H132" s="6"/>
      <c r="I132" s="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40"/>
      <c r="B133" s="12"/>
      <c r="C133" s="20"/>
      <c r="D133" s="20"/>
      <c r="E133" s="20"/>
      <c r="F133" s="20"/>
      <c r="G133" s="6"/>
      <c r="H133" s="6"/>
      <c r="I133" s="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40"/>
      <c r="B134" s="12"/>
      <c r="C134" s="20"/>
      <c r="D134" s="20"/>
      <c r="E134" s="20"/>
      <c r="F134" s="20"/>
      <c r="G134" s="6"/>
      <c r="H134" s="6"/>
      <c r="I134" s="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40"/>
      <c r="B135" s="12"/>
      <c r="C135" s="20"/>
      <c r="D135" s="20"/>
      <c r="E135" s="20"/>
      <c r="F135" s="20"/>
      <c r="G135" s="6"/>
      <c r="H135" s="6"/>
      <c r="I135" s="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40"/>
      <c r="B136" s="12"/>
      <c r="C136" s="20"/>
      <c r="D136" s="20"/>
      <c r="E136" s="20"/>
      <c r="F136" s="20"/>
      <c r="G136" s="6"/>
      <c r="H136" s="6"/>
      <c r="I136" s="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40"/>
      <c r="B137" s="12"/>
      <c r="C137" s="20"/>
      <c r="D137" s="20"/>
      <c r="E137" s="20"/>
      <c r="F137" s="20"/>
      <c r="G137" s="6"/>
      <c r="H137" s="6"/>
      <c r="I137" s="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40"/>
      <c r="B138" s="12"/>
      <c r="C138" s="20"/>
      <c r="D138" s="20"/>
      <c r="E138" s="20"/>
      <c r="F138" s="20"/>
      <c r="G138" s="6"/>
      <c r="H138" s="6"/>
      <c r="I138" s="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40"/>
      <c r="B139" s="12"/>
      <c r="C139" s="20"/>
      <c r="D139" s="20"/>
      <c r="E139" s="20"/>
      <c r="F139" s="20"/>
      <c r="G139" s="6"/>
      <c r="H139" s="6"/>
      <c r="I139" s="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40"/>
      <c r="B140" s="12"/>
      <c r="C140" s="20"/>
      <c r="D140" s="20"/>
      <c r="E140" s="20"/>
      <c r="F140" s="20"/>
      <c r="G140" s="6"/>
      <c r="H140" s="6"/>
      <c r="I140" s="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40"/>
      <c r="B141" s="12"/>
      <c r="C141" s="20"/>
      <c r="D141" s="20"/>
      <c r="E141" s="20"/>
      <c r="F141" s="20"/>
      <c r="G141" s="6"/>
      <c r="H141" s="6"/>
      <c r="I141" s="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40"/>
      <c r="B142" s="12"/>
      <c r="C142" s="20"/>
      <c r="D142" s="20"/>
      <c r="E142" s="20"/>
      <c r="F142" s="20"/>
      <c r="G142" s="6"/>
      <c r="H142" s="6"/>
      <c r="I142" s="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40"/>
      <c r="B143" s="12"/>
      <c r="C143" s="20"/>
      <c r="D143" s="20"/>
      <c r="E143" s="20"/>
      <c r="F143" s="20"/>
      <c r="G143" s="6"/>
      <c r="H143" s="6"/>
      <c r="I143" s="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40"/>
      <c r="B144" s="12"/>
      <c r="C144" s="20"/>
      <c r="D144" s="20"/>
      <c r="E144" s="20"/>
      <c r="F144" s="20"/>
      <c r="G144" s="6"/>
      <c r="H144" s="6"/>
      <c r="I144" s="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40"/>
      <c r="B145" s="12"/>
      <c r="C145" s="20"/>
      <c r="D145" s="20"/>
      <c r="E145" s="20"/>
      <c r="F145" s="20"/>
      <c r="G145" s="6"/>
      <c r="H145" s="6"/>
      <c r="I145" s="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40"/>
      <c r="B146" s="12"/>
      <c r="C146" s="20"/>
      <c r="D146" s="20"/>
      <c r="E146" s="20"/>
      <c r="F146" s="20"/>
      <c r="G146" s="6"/>
      <c r="H146" s="6"/>
      <c r="I146" s="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40"/>
      <c r="B147" s="12"/>
      <c r="C147" s="20"/>
      <c r="D147" s="20"/>
      <c r="E147" s="20"/>
      <c r="F147" s="20"/>
      <c r="G147" s="6"/>
      <c r="H147" s="6"/>
      <c r="I147" s="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40"/>
      <c r="B148" s="12"/>
      <c r="C148" s="20"/>
      <c r="D148" s="20"/>
      <c r="E148" s="20"/>
      <c r="F148" s="20"/>
      <c r="G148" s="6"/>
      <c r="H148" s="6"/>
      <c r="I148" s="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40"/>
      <c r="B149" s="12"/>
      <c r="C149" s="20"/>
      <c r="D149" s="20"/>
      <c r="E149" s="20"/>
      <c r="F149" s="20"/>
      <c r="G149" s="6"/>
      <c r="H149" s="6"/>
      <c r="I149" s="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40"/>
      <c r="B150" s="12"/>
      <c r="C150" s="20"/>
      <c r="D150" s="20"/>
      <c r="E150" s="20"/>
      <c r="F150" s="20"/>
      <c r="G150" s="6"/>
      <c r="H150" s="6"/>
      <c r="I150" s="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40"/>
      <c r="B151" s="12"/>
      <c r="C151" s="20"/>
      <c r="D151" s="20"/>
      <c r="E151" s="20"/>
      <c r="F151" s="20"/>
      <c r="G151" s="6"/>
      <c r="H151" s="6"/>
      <c r="I151" s="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40"/>
      <c r="B152" s="12"/>
      <c r="C152" s="20"/>
      <c r="D152" s="20"/>
      <c r="E152" s="20"/>
      <c r="F152" s="20"/>
      <c r="G152" s="6"/>
      <c r="H152" s="6"/>
      <c r="I152" s="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40"/>
      <c r="B153" s="12"/>
      <c r="C153" s="20"/>
      <c r="D153" s="20"/>
      <c r="E153" s="20"/>
      <c r="F153" s="20"/>
      <c r="G153" s="6"/>
      <c r="H153" s="6"/>
      <c r="I153" s="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40"/>
      <c r="B154" s="12"/>
      <c r="C154" s="20"/>
      <c r="D154" s="20"/>
      <c r="E154" s="20"/>
      <c r="F154" s="20"/>
      <c r="G154" s="6"/>
      <c r="H154" s="6"/>
      <c r="I154" s="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40"/>
      <c r="B155" s="12"/>
      <c r="C155" s="20"/>
      <c r="D155" s="20"/>
      <c r="E155" s="20"/>
      <c r="F155" s="20"/>
      <c r="G155" s="6"/>
      <c r="H155" s="6"/>
      <c r="I155" s="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40"/>
      <c r="B156" s="12"/>
      <c r="C156" s="20"/>
      <c r="D156" s="20"/>
      <c r="E156" s="20"/>
      <c r="F156" s="20"/>
      <c r="G156" s="6"/>
      <c r="H156" s="6"/>
      <c r="I156" s="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40"/>
      <c r="B157" s="12"/>
      <c r="C157" s="20"/>
      <c r="D157" s="20"/>
      <c r="E157" s="20"/>
      <c r="F157" s="20"/>
      <c r="G157" s="6"/>
      <c r="H157" s="6"/>
      <c r="I157" s="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40"/>
      <c r="B158" s="12"/>
      <c r="C158" s="20"/>
      <c r="D158" s="20"/>
      <c r="E158" s="20"/>
      <c r="F158" s="20"/>
      <c r="G158" s="6"/>
      <c r="H158" s="6"/>
      <c r="I158" s="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40"/>
      <c r="B159" s="12"/>
      <c r="C159" s="20"/>
      <c r="D159" s="20"/>
      <c r="E159" s="20"/>
      <c r="F159" s="20"/>
      <c r="G159" s="6"/>
      <c r="H159" s="6"/>
      <c r="I159" s="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40"/>
      <c r="B160" s="12"/>
      <c r="C160" s="20"/>
      <c r="D160" s="20"/>
      <c r="E160" s="20"/>
      <c r="F160" s="20"/>
      <c r="G160" s="6"/>
      <c r="H160" s="6"/>
      <c r="I160" s="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40"/>
      <c r="B161" s="12"/>
      <c r="C161" s="20"/>
      <c r="D161" s="20"/>
      <c r="E161" s="20"/>
      <c r="F161" s="20"/>
      <c r="G161" s="6"/>
      <c r="H161" s="6"/>
      <c r="I161" s="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40"/>
      <c r="B162" s="12"/>
      <c r="C162" s="20"/>
      <c r="D162" s="20"/>
      <c r="E162" s="20"/>
      <c r="F162" s="20"/>
      <c r="G162" s="6"/>
      <c r="H162" s="6"/>
      <c r="I162" s="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40"/>
      <c r="B163" s="12"/>
      <c r="C163" s="20"/>
      <c r="D163" s="20"/>
      <c r="E163" s="20"/>
      <c r="F163" s="20"/>
      <c r="G163" s="6"/>
      <c r="H163" s="6"/>
      <c r="I163" s="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40"/>
      <c r="B164" s="12"/>
      <c r="C164" s="20"/>
      <c r="D164" s="20"/>
      <c r="E164" s="20"/>
      <c r="F164" s="20"/>
      <c r="G164" s="6"/>
      <c r="H164" s="6"/>
      <c r="I164" s="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40"/>
      <c r="B165" s="12"/>
      <c r="C165" s="20"/>
      <c r="D165" s="20"/>
      <c r="E165" s="20"/>
      <c r="F165" s="20"/>
      <c r="G165" s="6"/>
      <c r="H165" s="6"/>
      <c r="I165" s="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40"/>
      <c r="B166" s="12"/>
      <c r="C166" s="20"/>
      <c r="D166" s="20"/>
      <c r="E166" s="20"/>
      <c r="F166" s="20"/>
      <c r="G166" s="6"/>
      <c r="H166" s="6"/>
      <c r="I166" s="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40"/>
      <c r="B167" s="12"/>
      <c r="C167" s="20"/>
      <c r="D167" s="20"/>
      <c r="E167" s="20"/>
      <c r="F167" s="20"/>
      <c r="G167" s="6"/>
      <c r="H167" s="6"/>
      <c r="I167" s="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40"/>
      <c r="B168" s="12"/>
      <c r="C168" s="20"/>
      <c r="D168" s="20"/>
      <c r="E168" s="20"/>
      <c r="F168" s="20"/>
      <c r="G168" s="6"/>
      <c r="H168" s="6"/>
      <c r="I168" s="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40"/>
      <c r="B169" s="12"/>
      <c r="C169" s="20"/>
      <c r="D169" s="20"/>
      <c r="E169" s="20"/>
      <c r="F169" s="20"/>
      <c r="G169" s="6"/>
      <c r="H169" s="6"/>
      <c r="I169" s="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40"/>
      <c r="B170" s="12"/>
      <c r="C170" s="20"/>
      <c r="D170" s="20"/>
      <c r="E170" s="20"/>
      <c r="F170" s="20"/>
      <c r="G170" s="6"/>
      <c r="H170" s="6"/>
      <c r="I170" s="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40"/>
      <c r="B171" s="12"/>
      <c r="C171" s="20"/>
      <c r="D171" s="20"/>
      <c r="E171" s="20"/>
      <c r="F171" s="20"/>
      <c r="G171" s="6"/>
      <c r="H171" s="6"/>
      <c r="I171" s="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40"/>
      <c r="B172" s="12"/>
      <c r="C172" s="20"/>
      <c r="D172" s="20"/>
      <c r="E172" s="20"/>
      <c r="F172" s="20"/>
      <c r="G172" s="6"/>
      <c r="H172" s="6"/>
      <c r="I172" s="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40"/>
      <c r="B173" s="12"/>
      <c r="C173" s="20"/>
      <c r="D173" s="20"/>
      <c r="E173" s="20"/>
      <c r="F173" s="20"/>
      <c r="G173" s="6"/>
      <c r="H173" s="6"/>
      <c r="I173" s="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40"/>
      <c r="B174" s="12"/>
      <c r="C174" s="20"/>
      <c r="D174" s="20"/>
      <c r="E174" s="20"/>
      <c r="F174" s="20"/>
      <c r="G174" s="6"/>
      <c r="H174" s="6"/>
      <c r="I174" s="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40"/>
      <c r="B175" s="12"/>
      <c r="C175" s="20"/>
      <c r="D175" s="20"/>
      <c r="E175" s="20"/>
      <c r="F175" s="20"/>
      <c r="G175" s="6"/>
      <c r="H175" s="6"/>
      <c r="I175" s="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40"/>
      <c r="B176" s="12"/>
      <c r="C176" s="20"/>
      <c r="D176" s="20"/>
      <c r="E176" s="20"/>
      <c r="F176" s="20"/>
      <c r="G176" s="6"/>
      <c r="H176" s="6"/>
      <c r="I176" s="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40"/>
      <c r="B177" s="12"/>
      <c r="C177" s="20"/>
      <c r="D177" s="20"/>
      <c r="E177" s="20"/>
      <c r="F177" s="20"/>
      <c r="G177" s="6"/>
      <c r="H177" s="6"/>
      <c r="I177" s="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40"/>
      <c r="B178" s="12"/>
      <c r="C178" s="20"/>
      <c r="D178" s="20"/>
      <c r="E178" s="20"/>
      <c r="F178" s="20"/>
      <c r="G178" s="6"/>
      <c r="H178" s="6"/>
      <c r="I178" s="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40"/>
      <c r="B179" s="12"/>
      <c r="C179" s="20"/>
      <c r="D179" s="20"/>
      <c r="E179" s="20"/>
      <c r="F179" s="20"/>
      <c r="G179" s="6"/>
      <c r="H179" s="6"/>
      <c r="I179" s="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40"/>
      <c r="B180" s="12"/>
      <c r="C180" s="20"/>
      <c r="D180" s="20"/>
      <c r="E180" s="20"/>
      <c r="F180" s="20"/>
      <c r="G180" s="6"/>
      <c r="H180" s="6"/>
      <c r="I180" s="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40"/>
      <c r="B181" s="12"/>
      <c r="C181" s="20"/>
      <c r="D181" s="20"/>
      <c r="E181" s="20"/>
      <c r="F181" s="20"/>
      <c r="G181" s="6"/>
      <c r="H181" s="6"/>
      <c r="I181" s="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40"/>
      <c r="B182" s="12"/>
      <c r="C182" s="20"/>
      <c r="D182" s="20"/>
      <c r="E182" s="20"/>
      <c r="F182" s="20"/>
      <c r="G182" s="6"/>
      <c r="H182" s="6"/>
      <c r="I182" s="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40"/>
      <c r="B183" s="12"/>
      <c r="C183" s="20"/>
      <c r="D183" s="20"/>
      <c r="E183" s="20"/>
      <c r="F183" s="20"/>
      <c r="G183" s="6"/>
      <c r="H183" s="6"/>
      <c r="I183" s="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40"/>
      <c r="B184" s="12"/>
      <c r="C184" s="20"/>
      <c r="D184" s="20"/>
      <c r="E184" s="20"/>
      <c r="F184" s="20"/>
      <c r="G184" s="6"/>
      <c r="H184" s="6"/>
      <c r="I184" s="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40"/>
      <c r="B185" s="12"/>
      <c r="C185" s="20"/>
      <c r="D185" s="20"/>
      <c r="E185" s="20"/>
      <c r="F185" s="20"/>
      <c r="G185" s="6"/>
      <c r="H185" s="6"/>
      <c r="I185" s="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40"/>
      <c r="B186" s="12"/>
      <c r="C186" s="20"/>
      <c r="D186" s="20"/>
      <c r="E186" s="20"/>
      <c r="F186" s="20"/>
      <c r="G186" s="6"/>
      <c r="H186" s="6"/>
      <c r="I186" s="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40"/>
      <c r="B187" s="12"/>
      <c r="C187" s="20"/>
      <c r="D187" s="20"/>
      <c r="E187" s="20"/>
      <c r="F187" s="20"/>
      <c r="G187" s="6"/>
      <c r="H187" s="6"/>
      <c r="I187" s="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40"/>
      <c r="B188" s="12"/>
      <c r="C188" s="20"/>
      <c r="D188" s="20"/>
      <c r="E188" s="20"/>
      <c r="F188" s="20"/>
      <c r="G188" s="6"/>
      <c r="H188" s="6"/>
      <c r="I188" s="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40"/>
      <c r="B189" s="12"/>
      <c r="C189" s="20"/>
      <c r="D189" s="20"/>
      <c r="E189" s="20"/>
      <c r="F189" s="20"/>
      <c r="G189" s="6"/>
      <c r="H189" s="6"/>
      <c r="I189" s="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40"/>
      <c r="B190" s="12"/>
      <c r="C190" s="20"/>
      <c r="D190" s="20"/>
      <c r="E190" s="20"/>
      <c r="F190" s="20"/>
      <c r="G190" s="6"/>
      <c r="H190" s="6"/>
      <c r="I190" s="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40"/>
      <c r="B191" s="12"/>
      <c r="C191" s="20"/>
      <c r="D191" s="20"/>
      <c r="E191" s="20"/>
      <c r="F191" s="20"/>
      <c r="G191" s="6"/>
      <c r="H191" s="6"/>
      <c r="I191" s="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40"/>
      <c r="B192" s="12"/>
      <c r="C192" s="20"/>
      <c r="D192" s="20"/>
      <c r="E192" s="20"/>
      <c r="F192" s="20"/>
      <c r="G192" s="6"/>
      <c r="H192" s="6"/>
      <c r="I192" s="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40"/>
      <c r="B193" s="12"/>
      <c r="C193" s="20"/>
      <c r="D193" s="20"/>
      <c r="E193" s="20"/>
      <c r="F193" s="20"/>
      <c r="G193" s="6"/>
      <c r="H193" s="6"/>
      <c r="I193" s="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40"/>
      <c r="B194" s="12"/>
      <c r="C194" s="20"/>
      <c r="D194" s="20"/>
      <c r="E194" s="20"/>
      <c r="F194" s="20"/>
      <c r="G194" s="6"/>
      <c r="H194" s="6"/>
      <c r="I194" s="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40"/>
      <c r="B195" s="12"/>
      <c r="C195" s="20"/>
      <c r="D195" s="20"/>
      <c r="E195" s="20"/>
      <c r="F195" s="20"/>
      <c r="G195" s="6"/>
      <c r="H195" s="6"/>
      <c r="I195" s="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40"/>
      <c r="B196" s="12"/>
      <c r="C196" s="20"/>
      <c r="D196" s="20"/>
      <c r="E196" s="20"/>
      <c r="F196" s="20"/>
      <c r="G196" s="6"/>
      <c r="H196" s="6"/>
      <c r="I196" s="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40"/>
      <c r="B197" s="12"/>
      <c r="C197" s="20"/>
      <c r="D197" s="20"/>
      <c r="E197" s="20"/>
      <c r="F197" s="20"/>
      <c r="G197" s="6"/>
      <c r="H197" s="6"/>
      <c r="I197" s="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40"/>
      <c r="B198" s="12"/>
      <c r="C198" s="20"/>
      <c r="D198" s="20"/>
      <c r="E198" s="20"/>
      <c r="F198" s="20"/>
      <c r="G198" s="6"/>
      <c r="H198" s="6"/>
      <c r="I198" s="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40"/>
      <c r="B199" s="12"/>
      <c r="C199" s="20"/>
      <c r="D199" s="20"/>
      <c r="E199" s="20"/>
      <c r="F199" s="20"/>
      <c r="G199" s="6"/>
      <c r="H199" s="6"/>
      <c r="I199" s="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40"/>
      <c r="B200" s="12"/>
      <c r="C200" s="20"/>
      <c r="D200" s="20"/>
      <c r="E200" s="20"/>
      <c r="F200" s="20"/>
      <c r="G200" s="6"/>
      <c r="H200" s="6"/>
      <c r="I200" s="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40"/>
      <c r="B201" s="12"/>
      <c r="C201" s="20"/>
      <c r="D201" s="20"/>
      <c r="E201" s="20"/>
      <c r="F201" s="20"/>
      <c r="G201" s="6"/>
      <c r="H201" s="6"/>
      <c r="I201" s="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40"/>
      <c r="B202" s="12"/>
      <c r="C202" s="20"/>
      <c r="D202" s="20"/>
      <c r="E202" s="20"/>
      <c r="F202" s="20"/>
      <c r="G202" s="6"/>
      <c r="H202" s="6"/>
      <c r="I202" s="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40"/>
      <c r="B203" s="12"/>
      <c r="C203" s="20"/>
      <c r="D203" s="20"/>
      <c r="E203" s="20"/>
      <c r="F203" s="20"/>
      <c r="G203" s="6"/>
      <c r="H203" s="6"/>
      <c r="I203" s="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40"/>
      <c r="B204" s="12"/>
      <c r="C204" s="20"/>
      <c r="D204" s="20"/>
      <c r="E204" s="20"/>
      <c r="F204" s="20"/>
      <c r="G204" s="6"/>
      <c r="H204" s="6"/>
      <c r="I204" s="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40"/>
      <c r="B205" s="12"/>
      <c r="C205" s="20"/>
      <c r="D205" s="20"/>
      <c r="E205" s="20"/>
      <c r="F205" s="20"/>
      <c r="G205" s="6"/>
      <c r="H205" s="6"/>
      <c r="I205" s="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40"/>
      <c r="B206" s="12"/>
      <c r="C206" s="20"/>
      <c r="D206" s="20"/>
      <c r="E206" s="20"/>
      <c r="F206" s="20"/>
      <c r="G206" s="6"/>
      <c r="H206" s="6"/>
      <c r="I206" s="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40"/>
      <c r="B207" s="12"/>
      <c r="C207" s="20"/>
      <c r="D207" s="20"/>
      <c r="E207" s="20"/>
      <c r="F207" s="20"/>
      <c r="G207" s="6"/>
      <c r="H207" s="6"/>
      <c r="I207" s="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40"/>
      <c r="B208" s="12"/>
      <c r="C208" s="20"/>
      <c r="D208" s="20"/>
      <c r="E208" s="20"/>
      <c r="F208" s="20"/>
      <c r="G208" s="6"/>
      <c r="H208" s="6"/>
      <c r="I208" s="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40"/>
      <c r="B209" s="12"/>
      <c r="C209" s="20"/>
      <c r="D209" s="20"/>
      <c r="E209" s="20"/>
      <c r="F209" s="20"/>
      <c r="G209" s="6"/>
      <c r="H209" s="6"/>
      <c r="I209" s="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40"/>
      <c r="B210" s="12"/>
      <c r="C210" s="20"/>
      <c r="D210" s="20"/>
      <c r="E210" s="20"/>
      <c r="F210" s="20"/>
      <c r="G210" s="6"/>
      <c r="H210" s="6"/>
      <c r="I210" s="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40"/>
      <c r="B211" s="12"/>
      <c r="C211" s="20"/>
      <c r="D211" s="20"/>
      <c r="E211" s="20"/>
      <c r="F211" s="20"/>
      <c r="G211" s="6"/>
      <c r="H211" s="6"/>
      <c r="I211" s="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40"/>
      <c r="B212" s="12"/>
      <c r="C212" s="20"/>
      <c r="D212" s="20"/>
      <c r="E212" s="20"/>
      <c r="F212" s="20"/>
      <c r="G212" s="6"/>
      <c r="H212" s="6"/>
      <c r="I212" s="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40"/>
      <c r="B213" s="12"/>
      <c r="C213" s="20"/>
      <c r="D213" s="20"/>
      <c r="E213" s="20"/>
      <c r="F213" s="20"/>
      <c r="G213" s="6"/>
      <c r="H213" s="6"/>
      <c r="I213" s="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0"/>
      <c r="B214" s="12"/>
      <c r="C214" s="20"/>
      <c r="D214" s="20"/>
      <c r="E214" s="20"/>
      <c r="F214" s="20"/>
      <c r="G214" s="6"/>
      <c r="H214" s="6"/>
      <c r="I214" s="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40"/>
      <c r="B215" s="12"/>
      <c r="C215" s="20"/>
      <c r="D215" s="20"/>
      <c r="E215" s="20"/>
      <c r="F215" s="20"/>
      <c r="G215" s="6"/>
      <c r="H215" s="6"/>
      <c r="I215" s="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40"/>
      <c r="B216" s="12"/>
      <c r="C216" s="20"/>
      <c r="D216" s="20"/>
      <c r="E216" s="20"/>
      <c r="F216" s="20"/>
      <c r="G216" s="6"/>
      <c r="H216" s="6"/>
      <c r="I216" s="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40"/>
      <c r="B217" s="12"/>
      <c r="C217" s="20"/>
      <c r="D217" s="20"/>
      <c r="E217" s="20"/>
      <c r="F217" s="20"/>
      <c r="G217" s="6"/>
      <c r="H217" s="6"/>
      <c r="I217" s="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40"/>
      <c r="B218" s="12"/>
      <c r="C218" s="20"/>
      <c r="D218" s="20"/>
      <c r="E218" s="20"/>
      <c r="F218" s="20"/>
      <c r="G218" s="6"/>
      <c r="H218" s="6"/>
      <c r="I218" s="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40"/>
      <c r="B219" s="12"/>
      <c r="C219" s="20"/>
      <c r="D219" s="20"/>
      <c r="E219" s="20"/>
      <c r="F219" s="20"/>
      <c r="G219" s="6"/>
      <c r="H219" s="6"/>
      <c r="I219" s="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40"/>
      <c r="B220" s="12"/>
      <c r="C220" s="20"/>
      <c r="D220" s="20"/>
      <c r="E220" s="20"/>
      <c r="F220" s="20"/>
      <c r="G220" s="6"/>
      <c r="H220" s="6"/>
      <c r="I220" s="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J1"/>
  </mergeCells>
  <pageMargins left="0.2" right="0.2" top="0.25" bottom="0.2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I6" sqref="I6"/>
    </sheetView>
  </sheetViews>
  <sheetFormatPr defaultColWidth="14.42578125" defaultRowHeight="15" customHeight="1" x14ac:dyDescent="0.25"/>
  <cols>
    <col min="1" max="1" width="27.7109375" customWidth="1"/>
    <col min="2" max="2" width="19.5703125" customWidth="1"/>
    <col min="3" max="6" width="12" customWidth="1"/>
    <col min="7" max="7" width="15.7109375" customWidth="1"/>
    <col min="8" max="9" width="17.85546875" customWidth="1"/>
    <col min="10" max="10" width="12.28515625" customWidth="1"/>
    <col min="11" max="11" width="11.5703125" customWidth="1"/>
    <col min="12" max="12" width="13.85546875" customWidth="1"/>
    <col min="13" max="13" width="11.140625" customWidth="1"/>
    <col min="14" max="15" width="11.5703125" customWidth="1"/>
    <col min="16" max="16" width="12.28515625" customWidth="1"/>
    <col min="17" max="17" width="11.5703125" customWidth="1"/>
    <col min="18" max="18" width="11.28515625" customWidth="1"/>
    <col min="19" max="19" width="10.5703125" customWidth="1"/>
    <col min="20" max="20" width="13.85546875" customWidth="1"/>
    <col min="21" max="21" width="9.140625" customWidth="1"/>
    <col min="22" max="22" width="13.85546875" customWidth="1"/>
    <col min="23" max="23" width="9.140625" customWidth="1"/>
    <col min="24" max="26" width="8.7109375" customWidth="1"/>
  </cols>
  <sheetData>
    <row r="1" spans="1:26" x14ac:dyDescent="0.25">
      <c r="A1" s="83" t="s">
        <v>143</v>
      </c>
      <c r="B1" s="84"/>
      <c r="C1" s="84"/>
      <c r="D1" s="84"/>
      <c r="E1" s="84"/>
      <c r="F1" s="84"/>
      <c r="G1" s="84"/>
      <c r="H1" s="84"/>
      <c r="I1" s="84"/>
      <c r="J1" s="5"/>
      <c r="K1" s="5"/>
      <c r="L1" s="5"/>
      <c r="M1" s="5"/>
      <c r="N1" s="6"/>
      <c r="O1" s="6"/>
      <c r="P1" s="6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3" t="s">
        <v>16</v>
      </c>
      <c r="B2" s="14" t="s">
        <v>17</v>
      </c>
      <c r="C2" s="15" t="s">
        <v>107</v>
      </c>
      <c r="D2" s="15" t="s">
        <v>108</v>
      </c>
      <c r="E2" s="15" t="s">
        <v>109</v>
      </c>
      <c r="F2" s="15" t="s">
        <v>21</v>
      </c>
      <c r="G2" s="16" t="s">
        <v>22</v>
      </c>
      <c r="H2" s="16" t="s">
        <v>23</v>
      </c>
      <c r="I2" s="16" t="s">
        <v>24</v>
      </c>
      <c r="J2" s="17"/>
      <c r="K2" s="17"/>
      <c r="L2" s="17"/>
      <c r="M2" s="17"/>
      <c r="N2" s="16"/>
      <c r="O2" s="16"/>
      <c r="P2" s="16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48" t="s">
        <v>111</v>
      </c>
      <c r="B3" s="49" t="s">
        <v>144</v>
      </c>
      <c r="C3" s="41">
        <v>65527.75</v>
      </c>
      <c r="D3" s="42">
        <v>69340.009999999995</v>
      </c>
      <c r="E3" s="41">
        <v>72255.03</v>
      </c>
      <c r="F3" s="23">
        <v>76227.44</v>
      </c>
      <c r="G3" s="24">
        <v>28614.78</v>
      </c>
      <c r="H3" s="6">
        <v>29972.25</v>
      </c>
      <c r="I3" s="43">
        <v>32490</v>
      </c>
      <c r="J3" s="6"/>
      <c r="K3" s="30"/>
      <c r="L3" s="46"/>
      <c r="M3" s="5"/>
      <c r="N3" s="6"/>
      <c r="O3" s="6"/>
      <c r="P3" s="6"/>
      <c r="Q3" s="5"/>
      <c r="R3" s="5"/>
      <c r="S3" s="5"/>
      <c r="T3" s="29"/>
      <c r="U3" s="30"/>
      <c r="V3" s="29"/>
      <c r="W3" s="30"/>
      <c r="X3" s="5"/>
      <c r="Y3" s="5"/>
      <c r="Z3" s="5"/>
    </row>
    <row r="4" spans="1:26" x14ac:dyDescent="0.25">
      <c r="A4" s="48" t="s">
        <v>145</v>
      </c>
      <c r="B4" s="49" t="s">
        <v>146</v>
      </c>
      <c r="C4" s="41">
        <v>200</v>
      </c>
      <c r="D4" s="42">
        <v>200</v>
      </c>
      <c r="E4" s="41">
        <v>250</v>
      </c>
      <c r="F4" s="23">
        <v>300</v>
      </c>
      <c r="G4" s="24">
        <v>0</v>
      </c>
      <c r="H4" s="6">
        <v>300</v>
      </c>
      <c r="I4" s="43">
        <v>300</v>
      </c>
      <c r="J4" s="6"/>
      <c r="K4" s="30"/>
      <c r="L4" s="46"/>
      <c r="M4" s="5"/>
      <c r="N4" s="6"/>
      <c r="O4" s="6"/>
      <c r="P4" s="6"/>
      <c r="Q4" s="5"/>
      <c r="R4" s="6"/>
      <c r="S4" s="6"/>
      <c r="T4" s="29"/>
      <c r="U4" s="30"/>
      <c r="V4" s="29"/>
      <c r="W4" s="30"/>
      <c r="X4" s="5"/>
      <c r="Y4" s="5"/>
      <c r="Z4" s="5"/>
    </row>
    <row r="5" spans="1:26" x14ac:dyDescent="0.25">
      <c r="A5" s="48" t="s">
        <v>147</v>
      </c>
      <c r="B5" s="49" t="s">
        <v>148</v>
      </c>
      <c r="C5" s="41"/>
      <c r="D5" s="42">
        <v>0</v>
      </c>
      <c r="E5" s="41">
        <v>0</v>
      </c>
      <c r="F5" s="23">
        <v>0</v>
      </c>
      <c r="G5" s="24">
        <v>0</v>
      </c>
      <c r="H5" s="6">
        <v>100</v>
      </c>
      <c r="I5" s="43">
        <v>0</v>
      </c>
      <c r="J5" s="6"/>
      <c r="K5" s="30"/>
      <c r="L5" s="46"/>
      <c r="M5" s="5"/>
      <c r="N5" s="6"/>
      <c r="O5" s="6"/>
      <c r="P5" s="6"/>
      <c r="Q5" s="5"/>
      <c r="R5" s="5"/>
      <c r="S5" s="5"/>
      <c r="T5" s="29"/>
      <c r="U5" s="30"/>
      <c r="V5" s="29"/>
      <c r="W5" s="30"/>
      <c r="X5" s="5"/>
      <c r="Y5" s="5"/>
      <c r="Z5" s="5"/>
    </row>
    <row r="6" spans="1:26" x14ac:dyDescent="0.25">
      <c r="A6" s="48" t="s">
        <v>149</v>
      </c>
      <c r="B6" s="49" t="s">
        <v>150</v>
      </c>
      <c r="C6" s="41">
        <v>4667.42</v>
      </c>
      <c r="D6" s="42">
        <v>5038.88</v>
      </c>
      <c r="E6" s="41">
        <v>5097</v>
      </c>
      <c r="F6" s="23">
        <v>5411.07</v>
      </c>
      <c r="G6" s="24">
        <v>2034.68</v>
      </c>
      <c r="H6" s="6">
        <v>2283.89</v>
      </c>
      <c r="I6" s="43">
        <f>(+I3+I4)*7.65%</f>
        <v>2508.4349999999999</v>
      </c>
      <c r="J6" s="6"/>
      <c r="K6" s="30"/>
      <c r="L6" s="46"/>
      <c r="M6" s="5"/>
      <c r="N6" s="6"/>
      <c r="O6" s="6"/>
      <c r="P6" s="6"/>
      <c r="Q6" s="6"/>
      <c r="R6" s="6"/>
      <c r="S6" s="6"/>
      <c r="T6" s="29"/>
      <c r="U6" s="30"/>
      <c r="V6" s="29"/>
      <c r="W6" s="30"/>
      <c r="X6" s="5"/>
      <c r="Y6" s="5"/>
      <c r="Z6" s="5"/>
    </row>
    <row r="7" spans="1:26" x14ac:dyDescent="0.25">
      <c r="A7" s="48" t="s">
        <v>151</v>
      </c>
      <c r="B7" s="49" t="s">
        <v>152</v>
      </c>
      <c r="C7" s="41">
        <v>4815.54</v>
      </c>
      <c r="D7" s="42">
        <v>4225.9399999999996</v>
      </c>
      <c r="E7" s="41">
        <v>7229.4</v>
      </c>
      <c r="F7" s="23">
        <v>5958.77</v>
      </c>
      <c r="G7" s="24">
        <v>3851.41</v>
      </c>
      <c r="H7" s="6">
        <v>5400</v>
      </c>
      <c r="I7" s="43">
        <v>5304.24</v>
      </c>
      <c r="J7" s="6"/>
      <c r="K7" s="30"/>
      <c r="L7" s="46"/>
      <c r="M7" s="5"/>
      <c r="N7" s="6"/>
      <c r="O7" s="6"/>
      <c r="P7" s="6"/>
      <c r="Q7" s="6"/>
      <c r="R7" s="5"/>
      <c r="S7" s="5"/>
      <c r="T7" s="29"/>
      <c r="U7" s="30"/>
      <c r="V7" s="29"/>
      <c r="W7" s="30"/>
      <c r="X7" s="5"/>
      <c r="Y7" s="5"/>
      <c r="Z7" s="5"/>
    </row>
    <row r="8" spans="1:26" x14ac:dyDescent="0.25">
      <c r="A8" s="48" t="s">
        <v>118</v>
      </c>
      <c r="B8" s="49" t="s">
        <v>153</v>
      </c>
      <c r="C8" s="41">
        <v>7104.19</v>
      </c>
      <c r="D8" s="42">
        <v>7961.87</v>
      </c>
      <c r="E8" s="41">
        <v>9215.19</v>
      </c>
      <c r="F8" s="23">
        <v>9637.26</v>
      </c>
      <c r="G8" s="24">
        <v>4235.58</v>
      </c>
      <c r="H8" s="6">
        <f>+H3*16.56%</f>
        <v>4963.4045999999998</v>
      </c>
      <c r="I8" s="43">
        <v>4609.5</v>
      </c>
      <c r="J8" s="6"/>
      <c r="K8" s="30"/>
      <c r="L8" s="46"/>
      <c r="M8" s="5"/>
      <c r="N8" s="6"/>
      <c r="O8" s="6"/>
      <c r="P8" s="6"/>
      <c r="Q8" s="5"/>
      <c r="R8" s="5"/>
      <c r="S8" s="5"/>
      <c r="T8" s="29"/>
      <c r="U8" s="30"/>
      <c r="V8" s="29"/>
      <c r="W8" s="30"/>
      <c r="X8" s="5"/>
      <c r="Y8" s="5"/>
      <c r="Z8" s="5"/>
    </row>
    <row r="9" spans="1:26" x14ac:dyDescent="0.25">
      <c r="A9" s="48" t="s">
        <v>154</v>
      </c>
      <c r="B9" s="49" t="s">
        <v>155</v>
      </c>
      <c r="C9" s="41">
        <v>98</v>
      </c>
      <c r="D9" s="42">
        <v>0</v>
      </c>
      <c r="E9" s="41">
        <v>0</v>
      </c>
      <c r="F9" s="23">
        <v>0</v>
      </c>
      <c r="G9" s="24">
        <v>0</v>
      </c>
      <c r="H9" s="6">
        <v>50</v>
      </c>
      <c r="I9" s="43">
        <v>0</v>
      </c>
      <c r="J9" s="6"/>
      <c r="K9" s="30"/>
      <c r="L9" s="46"/>
      <c r="M9" s="5"/>
      <c r="N9" s="6"/>
      <c r="O9" s="6"/>
      <c r="P9" s="6"/>
      <c r="Q9" s="5"/>
      <c r="R9" s="5"/>
      <c r="S9" s="5"/>
      <c r="T9" s="29"/>
      <c r="U9" s="30"/>
      <c r="V9" s="29"/>
      <c r="W9" s="30"/>
      <c r="X9" s="5"/>
      <c r="Y9" s="5"/>
      <c r="Z9" s="5"/>
    </row>
    <row r="10" spans="1:26" x14ac:dyDescent="0.25">
      <c r="A10" s="48" t="s">
        <v>156</v>
      </c>
      <c r="B10" s="49" t="s">
        <v>157</v>
      </c>
      <c r="C10" s="41">
        <v>25.52</v>
      </c>
      <c r="D10" s="42">
        <v>333.94</v>
      </c>
      <c r="E10" s="41">
        <v>393.38</v>
      </c>
      <c r="F10" s="23">
        <v>318.7</v>
      </c>
      <c r="G10" s="24">
        <v>127.53</v>
      </c>
      <c r="H10" s="6">
        <v>175</v>
      </c>
      <c r="I10" s="43">
        <v>138.66999999999999</v>
      </c>
      <c r="J10" s="6"/>
      <c r="K10" s="30"/>
      <c r="L10" s="46"/>
      <c r="M10" s="5"/>
      <c r="N10" s="6"/>
      <c r="O10" s="6"/>
      <c r="P10" s="6"/>
      <c r="Q10" s="5"/>
      <c r="R10" s="5"/>
      <c r="S10" s="5"/>
      <c r="T10" s="29"/>
      <c r="U10" s="30"/>
      <c r="V10" s="29"/>
      <c r="W10" s="30"/>
      <c r="X10" s="5"/>
      <c r="Y10" s="5"/>
      <c r="Z10" s="5"/>
    </row>
    <row r="11" spans="1:26" x14ac:dyDescent="0.25">
      <c r="A11" s="48" t="s">
        <v>158</v>
      </c>
      <c r="B11" s="49" t="s">
        <v>159</v>
      </c>
      <c r="C11" s="41">
        <v>1140.97</v>
      </c>
      <c r="D11" s="42">
        <v>2523.81</v>
      </c>
      <c r="E11" s="41">
        <v>0</v>
      </c>
      <c r="F11" s="23">
        <v>835.8</v>
      </c>
      <c r="G11" s="24">
        <v>0</v>
      </c>
      <c r="H11" s="6">
        <v>1000</v>
      </c>
      <c r="I11" s="43">
        <v>1000</v>
      </c>
      <c r="J11" s="6"/>
      <c r="K11" s="30"/>
      <c r="L11" s="46"/>
      <c r="M11" s="5"/>
      <c r="N11" s="6"/>
      <c r="O11" s="6"/>
      <c r="P11" s="6"/>
      <c r="Q11" s="5"/>
      <c r="R11" s="5"/>
      <c r="S11" s="5"/>
      <c r="T11" s="29"/>
      <c r="U11" s="30"/>
      <c r="V11" s="29"/>
      <c r="W11" s="30"/>
      <c r="X11" s="5"/>
      <c r="Y11" s="5"/>
      <c r="Z11" s="5"/>
    </row>
    <row r="12" spans="1:26" x14ac:dyDescent="0.25">
      <c r="A12" s="48" t="s">
        <v>160</v>
      </c>
      <c r="B12" s="49" t="s">
        <v>161</v>
      </c>
      <c r="C12" s="41">
        <v>1050</v>
      </c>
      <c r="D12" s="42">
        <v>1050</v>
      </c>
      <c r="E12" s="41">
        <v>1050</v>
      </c>
      <c r="F12" s="23">
        <v>1050</v>
      </c>
      <c r="G12" s="24">
        <v>1050</v>
      </c>
      <c r="H12" s="6">
        <v>1050</v>
      </c>
      <c r="I12" s="43">
        <v>1050</v>
      </c>
      <c r="J12" s="6"/>
      <c r="K12" s="30"/>
      <c r="L12" s="46"/>
      <c r="M12" s="5"/>
      <c r="N12" s="6"/>
      <c r="O12" s="6"/>
      <c r="P12" s="6"/>
      <c r="Q12" s="5"/>
      <c r="R12" s="5"/>
      <c r="S12" s="5"/>
      <c r="T12" s="29"/>
      <c r="U12" s="30"/>
      <c r="V12" s="29"/>
      <c r="W12" s="30"/>
      <c r="X12" s="5"/>
      <c r="Y12" s="5"/>
      <c r="Z12" s="5"/>
    </row>
    <row r="13" spans="1:26" x14ac:dyDescent="0.25">
      <c r="A13" s="48" t="s">
        <v>162</v>
      </c>
      <c r="B13" s="49" t="s">
        <v>163</v>
      </c>
      <c r="C13" s="41">
        <v>9000</v>
      </c>
      <c r="D13" s="42">
        <v>10500</v>
      </c>
      <c r="E13" s="41">
        <v>9020</v>
      </c>
      <c r="F13" s="23">
        <v>10500</v>
      </c>
      <c r="G13" s="24">
        <v>0</v>
      </c>
      <c r="H13" s="6">
        <v>9000</v>
      </c>
      <c r="I13" s="43">
        <v>9000</v>
      </c>
      <c r="J13" s="6"/>
      <c r="K13" s="30"/>
      <c r="L13" s="46"/>
      <c r="M13" s="5"/>
      <c r="N13" s="6"/>
      <c r="O13" s="6"/>
      <c r="P13" s="6"/>
      <c r="Q13" s="5"/>
      <c r="R13" s="5"/>
      <c r="S13" s="5"/>
      <c r="T13" s="29"/>
      <c r="U13" s="30"/>
      <c r="V13" s="29"/>
      <c r="W13" s="30"/>
      <c r="X13" s="5"/>
      <c r="Y13" s="5"/>
      <c r="Z13" s="5"/>
    </row>
    <row r="14" spans="1:26" x14ac:dyDescent="0.25">
      <c r="A14" s="48" t="s">
        <v>164</v>
      </c>
      <c r="B14" s="49" t="s">
        <v>165</v>
      </c>
      <c r="C14" s="41">
        <v>5579.15</v>
      </c>
      <c r="D14" s="42">
        <v>7709.09</v>
      </c>
      <c r="E14" s="41">
        <v>3599.13</v>
      </c>
      <c r="F14" s="23">
        <v>5341.53</v>
      </c>
      <c r="G14" s="24">
        <v>2476.94</v>
      </c>
      <c r="H14" s="6">
        <v>3500</v>
      </c>
      <c r="I14" s="43">
        <v>3500</v>
      </c>
      <c r="J14" s="6"/>
      <c r="K14" s="30"/>
      <c r="L14" s="46"/>
      <c r="M14" s="5"/>
      <c r="N14" s="6"/>
      <c r="O14" s="6"/>
      <c r="P14" s="6"/>
      <c r="Q14" s="5"/>
      <c r="R14" s="5"/>
      <c r="S14" s="5"/>
      <c r="T14" s="29"/>
      <c r="U14" s="30"/>
      <c r="V14" s="29"/>
      <c r="W14" s="30"/>
      <c r="X14" s="5"/>
      <c r="Y14" s="5"/>
      <c r="Z14" s="5"/>
    </row>
    <row r="15" spans="1:26" x14ac:dyDescent="0.25">
      <c r="A15" s="48" t="s">
        <v>166</v>
      </c>
      <c r="B15" s="49" t="s">
        <v>167</v>
      </c>
      <c r="C15" s="41">
        <v>6191.01</v>
      </c>
      <c r="D15" s="42">
        <v>521.24</v>
      </c>
      <c r="E15" s="41">
        <v>652.53</v>
      </c>
      <c r="F15" s="23">
        <v>1987.11</v>
      </c>
      <c r="G15" s="24">
        <v>1026.3499999999999</v>
      </c>
      <c r="H15" s="6">
        <v>650</v>
      </c>
      <c r="I15" s="43">
        <v>500</v>
      </c>
      <c r="J15" s="6"/>
      <c r="K15" s="30"/>
      <c r="L15" s="46"/>
      <c r="M15" s="5"/>
      <c r="N15" s="6"/>
      <c r="O15" s="6"/>
      <c r="P15" s="6"/>
      <c r="Q15" s="5"/>
      <c r="R15" s="5"/>
      <c r="S15" s="5"/>
      <c r="T15" s="29"/>
      <c r="U15" s="30"/>
      <c r="V15" s="29"/>
      <c r="W15" s="30"/>
      <c r="X15" s="5"/>
      <c r="Y15" s="5"/>
      <c r="Z15" s="5"/>
    </row>
    <row r="16" spans="1:26" x14ac:dyDescent="0.25">
      <c r="A16" s="48" t="s">
        <v>168</v>
      </c>
      <c r="B16" s="49" t="s">
        <v>169</v>
      </c>
      <c r="C16" s="41">
        <v>4560.5200000000004</v>
      </c>
      <c r="D16" s="42">
        <v>1842.56</v>
      </c>
      <c r="E16" s="41">
        <v>2767.5</v>
      </c>
      <c r="F16" s="23">
        <v>1748.56</v>
      </c>
      <c r="G16" s="24">
        <v>962.13</v>
      </c>
      <c r="H16" s="6">
        <v>2100</v>
      </c>
      <c r="I16" s="43">
        <v>2020.5</v>
      </c>
      <c r="J16" s="6"/>
      <c r="K16" s="30"/>
      <c r="L16" s="46"/>
      <c r="M16" s="5"/>
      <c r="N16" s="6"/>
      <c r="O16" s="6"/>
      <c r="P16" s="6"/>
      <c r="Q16" s="5"/>
      <c r="R16" s="5"/>
      <c r="S16" s="5"/>
      <c r="T16" s="29"/>
      <c r="U16" s="30"/>
      <c r="V16" s="29"/>
      <c r="W16" s="30"/>
      <c r="X16" s="5"/>
      <c r="Y16" s="5"/>
      <c r="Z16" s="5"/>
    </row>
    <row r="17" spans="1:26" x14ac:dyDescent="0.25">
      <c r="A17" s="48" t="s">
        <v>170</v>
      </c>
      <c r="B17" s="49" t="s">
        <v>171</v>
      </c>
      <c r="C17" s="41">
        <v>2267.5</v>
      </c>
      <c r="D17" s="42">
        <v>2075</v>
      </c>
      <c r="E17" s="41">
        <v>2674.16</v>
      </c>
      <c r="F17" s="23">
        <v>2784</v>
      </c>
      <c r="G17" s="24">
        <v>1548.25</v>
      </c>
      <c r="H17" s="6">
        <v>2350</v>
      </c>
      <c r="I17" s="43">
        <v>3251.33</v>
      </c>
      <c r="J17" s="6"/>
      <c r="K17" s="30"/>
      <c r="L17" s="46"/>
      <c r="M17" s="5"/>
      <c r="N17" s="6"/>
      <c r="O17" s="50"/>
      <c r="P17" s="6"/>
      <c r="Q17" s="5"/>
      <c r="R17" s="5"/>
      <c r="S17" s="5"/>
      <c r="T17" s="29"/>
      <c r="U17" s="30"/>
      <c r="V17" s="29"/>
      <c r="W17" s="30"/>
      <c r="X17" s="5"/>
      <c r="Y17" s="5"/>
      <c r="Z17" s="5"/>
    </row>
    <row r="18" spans="1:26" x14ac:dyDescent="0.25">
      <c r="A18" s="48" t="s">
        <v>172</v>
      </c>
      <c r="B18" s="49" t="s">
        <v>173</v>
      </c>
      <c r="C18" s="41">
        <v>5408.53</v>
      </c>
      <c r="D18" s="42">
        <v>5568.81</v>
      </c>
      <c r="E18" s="41">
        <v>4197.72</v>
      </c>
      <c r="F18" s="23">
        <v>3733.5</v>
      </c>
      <c r="G18" s="24">
        <v>2433.35</v>
      </c>
      <c r="H18" s="6">
        <v>3500</v>
      </c>
      <c r="I18" s="43">
        <v>2700</v>
      </c>
      <c r="J18" s="6"/>
      <c r="K18" s="30"/>
      <c r="L18" s="46"/>
      <c r="M18" s="5"/>
      <c r="N18" s="6"/>
      <c r="O18" s="6"/>
      <c r="P18" s="6"/>
      <c r="Q18" s="5"/>
      <c r="R18" s="5"/>
      <c r="S18" s="5"/>
      <c r="T18" s="29"/>
      <c r="U18" s="30"/>
      <c r="V18" s="29"/>
      <c r="W18" s="30"/>
      <c r="X18" s="5"/>
      <c r="Y18" s="5"/>
      <c r="Z18" s="5"/>
    </row>
    <row r="19" spans="1:26" x14ac:dyDescent="0.25">
      <c r="A19" s="48" t="s">
        <v>174</v>
      </c>
      <c r="B19" s="49" t="s">
        <v>175</v>
      </c>
      <c r="C19" s="41">
        <v>431.5</v>
      </c>
      <c r="D19" s="42">
        <v>803.65</v>
      </c>
      <c r="E19" s="41">
        <v>277.42</v>
      </c>
      <c r="F19" s="23">
        <v>507</v>
      </c>
      <c r="G19" s="24">
        <v>0</v>
      </c>
      <c r="H19" s="6">
        <v>500</v>
      </c>
      <c r="I19" s="43">
        <v>500</v>
      </c>
      <c r="J19" s="6"/>
      <c r="K19" s="30"/>
      <c r="L19" s="46"/>
      <c r="M19" s="5"/>
      <c r="N19" s="6"/>
      <c r="O19" s="6"/>
      <c r="P19" s="6"/>
      <c r="Q19" s="5"/>
      <c r="R19" s="5"/>
      <c r="S19" s="5"/>
      <c r="T19" s="29"/>
      <c r="U19" s="30"/>
      <c r="V19" s="29"/>
      <c r="W19" s="30"/>
      <c r="X19" s="5"/>
      <c r="Y19" s="5"/>
      <c r="Z19" s="5"/>
    </row>
    <row r="20" spans="1:26" x14ac:dyDescent="0.25">
      <c r="A20" s="48" t="s">
        <v>134</v>
      </c>
      <c r="B20" s="49" t="s">
        <v>176</v>
      </c>
      <c r="C20" s="41">
        <v>307.64</v>
      </c>
      <c r="D20" s="42">
        <v>-780.11</v>
      </c>
      <c r="E20" s="41">
        <v>888.99</v>
      </c>
      <c r="F20" s="23">
        <v>814.65</v>
      </c>
      <c r="G20" s="24">
        <v>1063.01</v>
      </c>
      <c r="H20" s="6">
        <v>1000</v>
      </c>
      <c r="I20" s="43">
        <v>1000</v>
      </c>
      <c r="J20" s="6"/>
      <c r="K20" s="30"/>
      <c r="L20" s="46"/>
      <c r="M20" s="5"/>
      <c r="N20" s="6"/>
      <c r="O20" s="6"/>
      <c r="P20" s="6"/>
      <c r="Q20" s="5"/>
      <c r="R20" s="5"/>
      <c r="S20" s="5"/>
      <c r="T20" s="29"/>
      <c r="U20" s="30"/>
      <c r="V20" s="29"/>
      <c r="W20" s="30"/>
      <c r="X20" s="5"/>
      <c r="Y20" s="5"/>
      <c r="Z20" s="5"/>
    </row>
    <row r="21" spans="1:26" ht="15.75" customHeight="1" x14ac:dyDescent="0.25">
      <c r="A21" s="48" t="s">
        <v>177</v>
      </c>
      <c r="B21" s="49" t="s">
        <v>178</v>
      </c>
      <c r="C21" s="41">
        <v>2403.08</v>
      </c>
      <c r="D21" s="42">
        <v>2485.91</v>
      </c>
      <c r="E21" s="41">
        <v>3650.25</v>
      </c>
      <c r="F21" s="23">
        <v>2981.43</v>
      </c>
      <c r="G21" s="24">
        <v>1474.27</v>
      </c>
      <c r="H21" s="6">
        <v>2000</v>
      </c>
      <c r="I21" s="43">
        <v>2000</v>
      </c>
      <c r="J21" s="6"/>
      <c r="K21" s="30"/>
      <c r="L21" s="46"/>
      <c r="M21" s="5"/>
      <c r="N21" s="6"/>
      <c r="O21" s="6"/>
      <c r="P21" s="6"/>
      <c r="Q21" s="5"/>
      <c r="R21" s="5"/>
      <c r="S21" s="5"/>
      <c r="T21" s="29"/>
      <c r="U21" s="30"/>
      <c r="V21" s="29"/>
      <c r="W21" s="30"/>
      <c r="X21" s="5"/>
      <c r="Y21" s="5"/>
      <c r="Z21" s="5"/>
    </row>
    <row r="22" spans="1:26" ht="15.75" customHeight="1" x14ac:dyDescent="0.25">
      <c r="A22" s="48" t="s">
        <v>179</v>
      </c>
      <c r="B22" s="49" t="s">
        <v>180</v>
      </c>
      <c r="C22" s="41">
        <v>7586.12</v>
      </c>
      <c r="D22" s="42">
        <v>9397.19</v>
      </c>
      <c r="E22" s="41">
        <v>7855.09</v>
      </c>
      <c r="F22" s="23">
        <v>8348.34</v>
      </c>
      <c r="G22" s="24">
        <v>5448.34</v>
      </c>
      <c r="H22" s="6">
        <v>6500</v>
      </c>
      <c r="I22" s="43">
        <v>8000</v>
      </c>
      <c r="J22" s="6"/>
      <c r="K22" s="30"/>
      <c r="L22" s="46"/>
      <c r="M22" s="5"/>
      <c r="N22" s="6"/>
      <c r="O22" s="6"/>
      <c r="P22" s="6"/>
      <c r="Q22" s="5"/>
      <c r="R22" s="5"/>
      <c r="S22" s="5"/>
      <c r="T22" s="29"/>
      <c r="U22" s="30"/>
      <c r="V22" s="29"/>
      <c r="W22" s="30"/>
      <c r="X22" s="5"/>
      <c r="Y22" s="5"/>
      <c r="Z22" s="5"/>
    </row>
    <row r="23" spans="1:26" ht="15.75" customHeight="1" x14ac:dyDescent="0.25">
      <c r="A23" s="48" t="s">
        <v>181</v>
      </c>
      <c r="B23" s="49" t="s">
        <v>182</v>
      </c>
      <c r="C23" s="20"/>
      <c r="D23" s="42">
        <v>12521.4</v>
      </c>
      <c r="E23" s="41">
        <v>0</v>
      </c>
      <c r="F23" s="23">
        <v>0</v>
      </c>
      <c r="G23" s="24">
        <v>0</v>
      </c>
      <c r="H23" s="6">
        <v>0</v>
      </c>
      <c r="I23" s="43">
        <v>0</v>
      </c>
      <c r="J23" s="6"/>
      <c r="K23" s="30"/>
      <c r="L23" s="46"/>
      <c r="M23" s="5"/>
      <c r="N23" s="6"/>
      <c r="O23" s="6"/>
      <c r="P23" s="6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48" t="s">
        <v>183</v>
      </c>
      <c r="B24" s="49" t="s">
        <v>184</v>
      </c>
      <c r="C24" s="41">
        <v>407.58</v>
      </c>
      <c r="D24" s="42">
        <v>18.489999999999998</v>
      </c>
      <c r="E24" s="41">
        <v>238</v>
      </c>
      <c r="F24" s="23">
        <v>828.05</v>
      </c>
      <c r="G24" s="24">
        <v>0</v>
      </c>
      <c r="H24" s="6">
        <v>0</v>
      </c>
      <c r="I24" s="43">
        <v>0</v>
      </c>
      <c r="J24" s="6"/>
      <c r="K24" s="5"/>
      <c r="L24" s="51"/>
      <c r="M24" s="5"/>
      <c r="N24" s="6"/>
      <c r="O24" s="6"/>
      <c r="P24" s="6"/>
      <c r="Q24" s="5"/>
      <c r="R24" s="5"/>
      <c r="S24" s="5"/>
      <c r="T24" s="29"/>
      <c r="U24" s="30"/>
      <c r="V24" s="5"/>
      <c r="W24" s="5"/>
      <c r="X24" s="5"/>
      <c r="Y24" s="5"/>
      <c r="Z24" s="5"/>
    </row>
    <row r="25" spans="1:26" ht="15.75" customHeight="1" x14ac:dyDescent="0.25">
      <c r="A25" s="48" t="s">
        <v>185</v>
      </c>
      <c r="B25" s="49" t="s">
        <v>186</v>
      </c>
      <c r="C25" s="41">
        <v>9754.7800000000007</v>
      </c>
      <c r="D25" s="42">
        <v>11434.14</v>
      </c>
      <c r="E25" s="41">
        <v>8783.64</v>
      </c>
      <c r="F25" s="23">
        <v>8522.7999999999993</v>
      </c>
      <c r="G25" s="24">
        <v>4044.34</v>
      </c>
      <c r="H25" s="6">
        <v>6000</v>
      </c>
      <c r="I25" s="43">
        <v>6000</v>
      </c>
      <c r="J25" s="6"/>
      <c r="K25" s="30"/>
      <c r="L25" s="51"/>
      <c r="M25" s="5"/>
      <c r="N25" s="6"/>
      <c r="O25" s="6"/>
      <c r="P25" s="6"/>
      <c r="Q25" s="5"/>
      <c r="R25" s="5"/>
      <c r="S25" s="5"/>
      <c r="T25" s="29"/>
      <c r="U25" s="30"/>
      <c r="V25" s="29"/>
      <c r="W25" s="30"/>
      <c r="X25" s="5"/>
      <c r="Y25" s="5"/>
      <c r="Z25" s="5"/>
    </row>
    <row r="26" spans="1:26" ht="15.75" customHeight="1" x14ac:dyDescent="0.25">
      <c r="A26" s="40" t="s">
        <v>187</v>
      </c>
      <c r="B26" s="12"/>
      <c r="C26" s="20">
        <f t="shared" ref="C26:F26" si="0">SUM(C3:C25)</f>
        <v>138526.79999999999</v>
      </c>
      <c r="D26" s="20">
        <f t="shared" si="0"/>
        <v>154771.82</v>
      </c>
      <c r="E26" s="20">
        <f t="shared" si="0"/>
        <v>140094.43</v>
      </c>
      <c r="F26" s="20">
        <f t="shared" si="0"/>
        <v>147836.00999999998</v>
      </c>
      <c r="G26" s="25">
        <f>SUM(G10:G25)</f>
        <v>21654.51</v>
      </c>
      <c r="H26" s="6">
        <f t="shared" ref="H26:I26" si="1">SUM(H3:H25)</f>
        <v>82394.544599999994</v>
      </c>
      <c r="I26" s="43">
        <f t="shared" si="1"/>
        <v>85872.674999999988</v>
      </c>
      <c r="J26" s="6"/>
      <c r="K26" s="6"/>
      <c r="L26" s="51"/>
      <c r="M26" s="5"/>
      <c r="N26" s="6"/>
      <c r="O26" s="6"/>
      <c r="P26" s="6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40"/>
      <c r="B27" s="12"/>
      <c r="C27" s="20"/>
      <c r="D27" s="20"/>
      <c r="E27" s="20"/>
      <c r="F27" s="52"/>
      <c r="G27" s="6"/>
      <c r="H27" s="6"/>
      <c r="I27" s="6"/>
      <c r="J27" s="6"/>
      <c r="K27" s="5"/>
      <c r="L27" s="51"/>
      <c r="M27" s="5"/>
      <c r="N27" s="6"/>
      <c r="O27" s="6"/>
      <c r="P27" s="6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40"/>
      <c r="B28" s="12"/>
      <c r="C28" s="20"/>
      <c r="D28" s="20"/>
      <c r="E28" s="20"/>
      <c r="F28" s="52"/>
      <c r="G28" s="6"/>
      <c r="H28" s="6"/>
      <c r="I28" s="6"/>
      <c r="J28" s="5"/>
      <c r="K28" s="5"/>
      <c r="L28" s="51"/>
      <c r="M28" s="5"/>
      <c r="N28" s="6"/>
      <c r="O28" s="6"/>
      <c r="P28" s="6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40"/>
      <c r="B29" s="12"/>
      <c r="C29" s="20"/>
      <c r="D29" s="20"/>
      <c r="E29" s="20"/>
      <c r="F29" s="52"/>
      <c r="G29" s="6"/>
      <c r="H29" s="6"/>
      <c r="I29" s="6"/>
      <c r="J29" s="5"/>
      <c r="K29" s="5"/>
      <c r="L29" s="51"/>
      <c r="M29" s="5"/>
      <c r="N29" s="6"/>
      <c r="O29" s="6"/>
      <c r="P29" s="6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40"/>
      <c r="B30" s="12"/>
      <c r="C30" s="20"/>
      <c r="D30" s="20"/>
      <c r="E30" s="20"/>
      <c r="F30" s="52"/>
      <c r="G30" s="6"/>
      <c r="H30" s="6"/>
      <c r="I30" s="6"/>
      <c r="J30" s="5"/>
      <c r="K30" s="5"/>
      <c r="L30" s="51"/>
      <c r="M30" s="5"/>
      <c r="N30" s="6"/>
      <c r="O30" s="6"/>
      <c r="P30" s="6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40"/>
      <c r="B31" s="12"/>
      <c r="C31" s="20"/>
      <c r="D31" s="20"/>
      <c r="E31" s="20"/>
      <c r="F31" s="52"/>
      <c r="G31" s="6"/>
      <c r="H31" s="6"/>
      <c r="I31" s="6"/>
      <c r="J31" s="5"/>
      <c r="K31" s="5"/>
      <c r="L31" s="51"/>
      <c r="M31" s="5"/>
      <c r="N31" s="6"/>
      <c r="O31" s="6"/>
      <c r="P31" s="6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40"/>
      <c r="B32" s="12"/>
      <c r="C32" s="20"/>
      <c r="D32" s="20"/>
      <c r="E32" s="20"/>
      <c r="F32" s="52"/>
      <c r="G32" s="6"/>
      <c r="H32" s="6"/>
      <c r="I32" s="6"/>
      <c r="J32" s="5"/>
      <c r="K32" s="5"/>
      <c r="L32" s="51"/>
      <c r="M32" s="5"/>
      <c r="N32" s="6"/>
      <c r="O32" s="6"/>
      <c r="P32" s="6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40"/>
      <c r="B33" s="12"/>
      <c r="C33" s="20"/>
      <c r="D33" s="20"/>
      <c r="E33" s="20"/>
      <c r="F33" s="52"/>
      <c r="G33" s="6"/>
      <c r="H33" s="6"/>
      <c r="I33" s="6"/>
      <c r="J33" s="5"/>
      <c r="K33" s="5"/>
      <c r="L33" s="51"/>
      <c r="M33" s="5"/>
      <c r="N33" s="6"/>
      <c r="O33" s="6"/>
      <c r="P33" s="6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40"/>
      <c r="B34" s="12"/>
      <c r="C34" s="20"/>
      <c r="D34" s="20"/>
      <c r="E34" s="20"/>
      <c r="F34" s="52"/>
      <c r="G34" s="6"/>
      <c r="H34" s="6"/>
      <c r="I34" s="6"/>
      <c r="J34" s="5"/>
      <c r="K34" s="5"/>
      <c r="L34" s="51"/>
      <c r="M34" s="5"/>
      <c r="N34" s="6"/>
      <c r="O34" s="6"/>
      <c r="P34" s="6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40"/>
      <c r="B35" s="12"/>
      <c r="C35" s="20"/>
      <c r="D35" s="20"/>
      <c r="E35" s="20"/>
      <c r="F35" s="52"/>
      <c r="G35" s="6"/>
      <c r="H35" s="6"/>
      <c r="I35" s="6"/>
      <c r="J35" s="5"/>
      <c r="K35" s="5"/>
      <c r="L35" s="51"/>
      <c r="M35" s="5"/>
      <c r="N35" s="6"/>
      <c r="O35" s="6"/>
      <c r="P35" s="6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40"/>
      <c r="B36" s="12"/>
      <c r="C36" s="20"/>
      <c r="D36" s="20"/>
      <c r="E36" s="20"/>
      <c r="F36" s="52"/>
      <c r="G36" s="6"/>
      <c r="H36" s="6"/>
      <c r="I36" s="6"/>
      <c r="J36" s="5"/>
      <c r="K36" s="5"/>
      <c r="L36" s="51"/>
      <c r="M36" s="5"/>
      <c r="N36" s="6"/>
      <c r="O36" s="6"/>
      <c r="P36" s="6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40"/>
      <c r="B37" s="12"/>
      <c r="C37" s="20"/>
      <c r="D37" s="20"/>
      <c r="E37" s="20"/>
      <c r="F37" s="52"/>
      <c r="G37" s="6"/>
      <c r="H37" s="6"/>
      <c r="I37" s="6"/>
      <c r="J37" s="5"/>
      <c r="K37" s="5"/>
      <c r="L37" s="51"/>
      <c r="M37" s="5"/>
      <c r="N37" s="6"/>
      <c r="O37" s="6"/>
      <c r="P37" s="6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40"/>
      <c r="B38" s="12"/>
      <c r="C38" s="20"/>
      <c r="D38" s="20"/>
      <c r="E38" s="20"/>
      <c r="F38" s="52"/>
      <c r="G38" s="6"/>
      <c r="H38" s="6"/>
      <c r="I38" s="6"/>
      <c r="J38" s="5"/>
      <c r="K38" s="5"/>
      <c r="L38" s="5"/>
      <c r="M38" s="5"/>
      <c r="N38" s="6"/>
      <c r="O38" s="6"/>
      <c r="P38" s="6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40"/>
      <c r="B39" s="12"/>
      <c r="C39" s="20"/>
      <c r="D39" s="20"/>
      <c r="E39" s="20"/>
      <c r="F39" s="52"/>
      <c r="G39" s="6"/>
      <c r="H39" s="6"/>
      <c r="I39" s="6"/>
      <c r="J39" s="5"/>
      <c r="K39" s="5"/>
      <c r="L39" s="5"/>
      <c r="M39" s="5"/>
      <c r="N39" s="6"/>
      <c r="O39" s="6"/>
      <c r="P39" s="6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40"/>
      <c r="B40" s="12"/>
      <c r="C40" s="20"/>
      <c r="D40" s="20"/>
      <c r="E40" s="20"/>
      <c r="F40" s="52"/>
      <c r="G40" s="6"/>
      <c r="H40" s="6"/>
      <c r="I40" s="6"/>
      <c r="J40" s="5"/>
      <c r="K40" s="5"/>
      <c r="L40" s="5"/>
      <c r="M40" s="5"/>
      <c r="N40" s="6"/>
      <c r="O40" s="6"/>
      <c r="P40" s="6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40"/>
      <c r="B41" s="12"/>
      <c r="C41" s="20"/>
      <c r="D41" s="20"/>
      <c r="E41" s="20"/>
      <c r="F41" s="52"/>
      <c r="G41" s="6"/>
      <c r="H41" s="6"/>
      <c r="I41" s="6"/>
      <c r="J41" s="5"/>
      <c r="K41" s="5"/>
      <c r="L41" s="5"/>
      <c r="M41" s="5"/>
      <c r="N41" s="6"/>
      <c r="O41" s="6"/>
      <c r="P41" s="6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40"/>
      <c r="B42" s="12"/>
      <c r="C42" s="20"/>
      <c r="D42" s="20"/>
      <c r="E42" s="20"/>
      <c r="F42" s="52"/>
      <c r="G42" s="6"/>
      <c r="H42" s="6"/>
      <c r="I42" s="6"/>
      <c r="J42" s="5"/>
      <c r="K42" s="5"/>
      <c r="L42" s="5"/>
      <c r="M42" s="5"/>
      <c r="N42" s="6"/>
      <c r="O42" s="6"/>
      <c r="P42" s="6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40"/>
      <c r="B43" s="12"/>
      <c r="C43" s="20"/>
      <c r="D43" s="20"/>
      <c r="E43" s="20"/>
      <c r="F43" s="52"/>
      <c r="G43" s="6"/>
      <c r="H43" s="6"/>
      <c r="I43" s="6"/>
      <c r="J43" s="5"/>
      <c r="K43" s="5"/>
      <c r="L43" s="5"/>
      <c r="M43" s="5"/>
      <c r="N43" s="6"/>
      <c r="O43" s="6"/>
      <c r="P43" s="6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40"/>
      <c r="B44" s="12"/>
      <c r="C44" s="20"/>
      <c r="D44" s="20"/>
      <c r="E44" s="20"/>
      <c r="F44" s="52"/>
      <c r="G44" s="6"/>
      <c r="H44" s="6"/>
      <c r="I44" s="6"/>
      <c r="J44" s="5"/>
      <c r="K44" s="5"/>
      <c r="L44" s="5"/>
      <c r="M44" s="5"/>
      <c r="N44" s="6"/>
      <c r="O44" s="6"/>
      <c r="P44" s="6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40"/>
      <c r="B45" s="12"/>
      <c r="C45" s="20"/>
      <c r="D45" s="20"/>
      <c r="E45" s="20"/>
      <c r="F45" s="52"/>
      <c r="G45" s="6"/>
      <c r="H45" s="6"/>
      <c r="I45" s="6"/>
      <c r="J45" s="5"/>
      <c r="K45" s="5"/>
      <c r="L45" s="5"/>
      <c r="M45" s="5"/>
      <c r="N45" s="6"/>
      <c r="O45" s="6"/>
      <c r="P45" s="6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40"/>
      <c r="B46" s="12"/>
      <c r="C46" s="20"/>
      <c r="D46" s="20"/>
      <c r="E46" s="20"/>
      <c r="F46" s="52"/>
      <c r="G46" s="6"/>
      <c r="H46" s="6"/>
      <c r="I46" s="6"/>
      <c r="J46" s="5"/>
      <c r="K46" s="5"/>
      <c r="L46" s="5"/>
      <c r="M46" s="5"/>
      <c r="N46" s="6"/>
      <c r="O46" s="6"/>
      <c r="P46" s="6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40"/>
      <c r="B47" s="12"/>
      <c r="C47" s="20"/>
      <c r="D47" s="20"/>
      <c r="E47" s="20"/>
      <c r="F47" s="52"/>
      <c r="G47" s="6"/>
      <c r="H47" s="6"/>
      <c r="I47" s="6"/>
      <c r="J47" s="5"/>
      <c r="K47" s="5"/>
      <c r="L47" s="5"/>
      <c r="M47" s="5"/>
      <c r="N47" s="6"/>
      <c r="O47" s="6"/>
      <c r="P47" s="6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40"/>
      <c r="B48" s="12"/>
      <c r="C48" s="20"/>
      <c r="D48" s="20"/>
      <c r="E48" s="20"/>
      <c r="F48" s="52"/>
      <c r="G48" s="6"/>
      <c r="H48" s="6"/>
      <c r="I48" s="6"/>
      <c r="J48" s="5"/>
      <c r="K48" s="5"/>
      <c r="L48" s="5"/>
      <c r="M48" s="5"/>
      <c r="N48" s="6"/>
      <c r="O48" s="6"/>
      <c r="P48" s="6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40"/>
      <c r="B49" s="12"/>
      <c r="C49" s="20"/>
      <c r="D49" s="20"/>
      <c r="E49" s="20"/>
      <c r="F49" s="52"/>
      <c r="G49" s="6"/>
      <c r="H49" s="6"/>
      <c r="I49" s="6"/>
      <c r="J49" s="5"/>
      <c r="K49" s="5"/>
      <c r="L49" s="5"/>
      <c r="M49" s="5"/>
      <c r="N49" s="6"/>
      <c r="O49" s="6"/>
      <c r="P49" s="6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40"/>
      <c r="B50" s="12"/>
      <c r="C50" s="20"/>
      <c r="D50" s="20"/>
      <c r="E50" s="20"/>
      <c r="F50" s="52"/>
      <c r="G50" s="6"/>
      <c r="H50" s="6"/>
      <c r="I50" s="6"/>
      <c r="J50" s="5"/>
      <c r="K50" s="5"/>
      <c r="L50" s="5"/>
      <c r="M50" s="5"/>
      <c r="N50" s="6"/>
      <c r="O50" s="6"/>
      <c r="P50" s="6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40"/>
      <c r="B51" s="12"/>
      <c r="C51" s="20"/>
      <c r="D51" s="20"/>
      <c r="E51" s="20"/>
      <c r="F51" s="52"/>
      <c r="G51" s="6"/>
      <c r="H51" s="6"/>
      <c r="I51" s="6"/>
      <c r="J51" s="5"/>
      <c r="K51" s="5"/>
      <c r="L51" s="5"/>
      <c r="M51" s="5"/>
      <c r="N51" s="6"/>
      <c r="O51" s="6"/>
      <c r="P51" s="6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40"/>
      <c r="B52" s="12"/>
      <c r="C52" s="20"/>
      <c r="D52" s="20"/>
      <c r="E52" s="20"/>
      <c r="F52" s="52"/>
      <c r="G52" s="6"/>
      <c r="H52" s="6"/>
      <c r="I52" s="6"/>
      <c r="J52" s="5"/>
      <c r="K52" s="5"/>
      <c r="L52" s="5"/>
      <c r="M52" s="5"/>
      <c r="N52" s="6"/>
      <c r="O52" s="6"/>
      <c r="P52" s="6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40"/>
      <c r="B53" s="12"/>
      <c r="C53" s="20"/>
      <c r="D53" s="20"/>
      <c r="E53" s="20"/>
      <c r="F53" s="52"/>
      <c r="G53" s="6"/>
      <c r="H53" s="6"/>
      <c r="I53" s="6"/>
      <c r="J53" s="5"/>
      <c r="K53" s="5"/>
      <c r="L53" s="5"/>
      <c r="M53" s="5"/>
      <c r="N53" s="6"/>
      <c r="O53" s="6"/>
      <c r="P53" s="6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40"/>
      <c r="B54" s="12"/>
      <c r="C54" s="20"/>
      <c r="D54" s="20"/>
      <c r="E54" s="20"/>
      <c r="F54" s="52"/>
      <c r="G54" s="6"/>
      <c r="H54" s="6"/>
      <c r="I54" s="6"/>
      <c r="J54" s="5"/>
      <c r="K54" s="5"/>
      <c r="L54" s="5"/>
      <c r="M54" s="5"/>
      <c r="N54" s="6"/>
      <c r="O54" s="6"/>
      <c r="P54" s="6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40"/>
      <c r="B55" s="12"/>
      <c r="C55" s="20"/>
      <c r="D55" s="20"/>
      <c r="E55" s="20"/>
      <c r="F55" s="52"/>
      <c r="G55" s="6"/>
      <c r="H55" s="6"/>
      <c r="I55" s="6"/>
      <c r="J55" s="5"/>
      <c r="K55" s="5"/>
      <c r="L55" s="5"/>
      <c r="M55" s="5"/>
      <c r="N55" s="6"/>
      <c r="O55" s="6"/>
      <c r="P55" s="6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40"/>
      <c r="B56" s="12"/>
      <c r="C56" s="20"/>
      <c r="D56" s="20"/>
      <c r="E56" s="20"/>
      <c r="F56" s="52"/>
      <c r="G56" s="6"/>
      <c r="H56" s="6"/>
      <c r="I56" s="6"/>
      <c r="J56" s="5"/>
      <c r="K56" s="5"/>
      <c r="L56" s="5"/>
      <c r="M56" s="5"/>
      <c r="N56" s="6"/>
      <c r="O56" s="6"/>
      <c r="P56" s="6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40"/>
      <c r="B57" s="12"/>
      <c r="C57" s="20"/>
      <c r="D57" s="20"/>
      <c r="E57" s="20"/>
      <c r="F57" s="52"/>
      <c r="G57" s="6"/>
      <c r="H57" s="6"/>
      <c r="I57" s="6"/>
      <c r="J57" s="5"/>
      <c r="K57" s="5"/>
      <c r="L57" s="5"/>
      <c r="M57" s="5"/>
      <c r="N57" s="6"/>
      <c r="O57" s="6"/>
      <c r="P57" s="6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40"/>
      <c r="B58" s="12"/>
      <c r="C58" s="20"/>
      <c r="D58" s="20"/>
      <c r="E58" s="20"/>
      <c r="F58" s="52"/>
      <c r="G58" s="6"/>
      <c r="H58" s="6"/>
      <c r="I58" s="6"/>
      <c r="J58" s="5"/>
      <c r="K58" s="5"/>
      <c r="L58" s="5"/>
      <c r="M58" s="5"/>
      <c r="N58" s="6"/>
      <c r="O58" s="6"/>
      <c r="P58" s="6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40"/>
      <c r="B59" s="12"/>
      <c r="C59" s="20"/>
      <c r="D59" s="20"/>
      <c r="E59" s="20"/>
      <c r="F59" s="52"/>
      <c r="G59" s="6"/>
      <c r="H59" s="6"/>
      <c r="I59" s="6"/>
      <c r="J59" s="5"/>
      <c r="K59" s="5"/>
      <c r="L59" s="5"/>
      <c r="M59" s="5"/>
      <c r="N59" s="6"/>
      <c r="O59" s="6"/>
      <c r="P59" s="6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40"/>
      <c r="B60" s="12"/>
      <c r="C60" s="20"/>
      <c r="D60" s="20"/>
      <c r="E60" s="20"/>
      <c r="F60" s="52"/>
      <c r="G60" s="6"/>
      <c r="H60" s="6"/>
      <c r="I60" s="6"/>
      <c r="J60" s="5"/>
      <c r="K60" s="5"/>
      <c r="L60" s="5"/>
      <c r="M60" s="5"/>
      <c r="N60" s="6"/>
      <c r="O60" s="6"/>
      <c r="P60" s="6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40"/>
      <c r="B61" s="12"/>
      <c r="C61" s="20"/>
      <c r="D61" s="20"/>
      <c r="E61" s="20"/>
      <c r="F61" s="52"/>
      <c r="G61" s="6"/>
      <c r="H61" s="6"/>
      <c r="I61" s="6"/>
      <c r="J61" s="5"/>
      <c r="K61" s="5"/>
      <c r="L61" s="5"/>
      <c r="M61" s="5"/>
      <c r="N61" s="6"/>
      <c r="O61" s="6"/>
      <c r="P61" s="6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40"/>
      <c r="B62" s="12"/>
      <c r="C62" s="20"/>
      <c r="D62" s="20"/>
      <c r="E62" s="20"/>
      <c r="F62" s="52"/>
      <c r="G62" s="6"/>
      <c r="H62" s="6"/>
      <c r="I62" s="6"/>
      <c r="J62" s="5"/>
      <c r="K62" s="5"/>
      <c r="L62" s="5"/>
      <c r="M62" s="5"/>
      <c r="N62" s="6"/>
      <c r="O62" s="6"/>
      <c r="P62" s="6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40"/>
      <c r="B63" s="12"/>
      <c r="C63" s="20"/>
      <c r="D63" s="20"/>
      <c r="E63" s="20"/>
      <c r="F63" s="52"/>
      <c r="G63" s="6"/>
      <c r="H63" s="6"/>
      <c r="I63" s="6"/>
      <c r="J63" s="5"/>
      <c r="K63" s="5"/>
      <c r="L63" s="5"/>
      <c r="M63" s="5"/>
      <c r="N63" s="6"/>
      <c r="O63" s="6"/>
      <c r="P63" s="6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40"/>
      <c r="B64" s="12"/>
      <c r="C64" s="20"/>
      <c r="D64" s="20"/>
      <c r="E64" s="20"/>
      <c r="F64" s="52"/>
      <c r="G64" s="6"/>
      <c r="H64" s="6"/>
      <c r="I64" s="6"/>
      <c r="J64" s="5"/>
      <c r="K64" s="5"/>
      <c r="L64" s="5"/>
      <c r="M64" s="5"/>
      <c r="N64" s="6"/>
      <c r="O64" s="6"/>
      <c r="P64" s="6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40"/>
      <c r="B65" s="12"/>
      <c r="C65" s="20"/>
      <c r="D65" s="20"/>
      <c r="E65" s="20"/>
      <c r="F65" s="52"/>
      <c r="G65" s="6"/>
      <c r="H65" s="6"/>
      <c r="I65" s="6"/>
      <c r="J65" s="5"/>
      <c r="K65" s="5"/>
      <c r="L65" s="5"/>
      <c r="M65" s="5"/>
      <c r="N65" s="6"/>
      <c r="O65" s="6"/>
      <c r="P65" s="6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40"/>
      <c r="B66" s="12"/>
      <c r="C66" s="20"/>
      <c r="D66" s="20"/>
      <c r="E66" s="20"/>
      <c r="F66" s="52"/>
      <c r="G66" s="6"/>
      <c r="H66" s="6"/>
      <c r="I66" s="6"/>
      <c r="J66" s="5"/>
      <c r="K66" s="5"/>
      <c r="L66" s="5"/>
      <c r="M66" s="5"/>
      <c r="N66" s="6"/>
      <c r="O66" s="6"/>
      <c r="P66" s="6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40"/>
      <c r="B67" s="12"/>
      <c r="C67" s="20"/>
      <c r="D67" s="20"/>
      <c r="E67" s="20"/>
      <c r="F67" s="52"/>
      <c r="G67" s="6"/>
      <c r="H67" s="6"/>
      <c r="I67" s="6"/>
      <c r="J67" s="5"/>
      <c r="K67" s="5"/>
      <c r="L67" s="5"/>
      <c r="M67" s="5"/>
      <c r="N67" s="6"/>
      <c r="O67" s="6"/>
      <c r="P67" s="6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40"/>
      <c r="B68" s="12"/>
      <c r="C68" s="20"/>
      <c r="D68" s="20"/>
      <c r="E68" s="20"/>
      <c r="F68" s="52"/>
      <c r="G68" s="6"/>
      <c r="H68" s="6"/>
      <c r="I68" s="6"/>
      <c r="J68" s="5"/>
      <c r="K68" s="5"/>
      <c r="L68" s="5"/>
      <c r="M68" s="5"/>
      <c r="N68" s="6"/>
      <c r="O68" s="6"/>
      <c r="P68" s="6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40"/>
      <c r="B69" s="12"/>
      <c r="C69" s="20"/>
      <c r="D69" s="20"/>
      <c r="E69" s="20"/>
      <c r="F69" s="52"/>
      <c r="G69" s="6"/>
      <c r="H69" s="6"/>
      <c r="I69" s="6"/>
      <c r="J69" s="5"/>
      <c r="K69" s="5"/>
      <c r="L69" s="5"/>
      <c r="M69" s="5"/>
      <c r="N69" s="6"/>
      <c r="O69" s="6"/>
      <c r="P69" s="6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40"/>
      <c r="B70" s="12"/>
      <c r="C70" s="20"/>
      <c r="D70" s="20"/>
      <c r="E70" s="20"/>
      <c r="F70" s="52"/>
      <c r="G70" s="6"/>
      <c r="H70" s="6"/>
      <c r="I70" s="6"/>
      <c r="J70" s="5"/>
      <c r="K70" s="5"/>
      <c r="L70" s="5"/>
      <c r="M70" s="5"/>
      <c r="N70" s="6"/>
      <c r="O70" s="6"/>
      <c r="P70" s="6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40"/>
      <c r="B71" s="12"/>
      <c r="C71" s="20"/>
      <c r="D71" s="20"/>
      <c r="E71" s="20"/>
      <c r="F71" s="52"/>
      <c r="G71" s="6"/>
      <c r="H71" s="6"/>
      <c r="I71" s="6"/>
      <c r="J71" s="5"/>
      <c r="K71" s="5"/>
      <c r="L71" s="5"/>
      <c r="M71" s="5"/>
      <c r="N71" s="6"/>
      <c r="O71" s="6"/>
      <c r="P71" s="6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40"/>
      <c r="B72" s="12"/>
      <c r="C72" s="20"/>
      <c r="D72" s="20"/>
      <c r="E72" s="20"/>
      <c r="F72" s="52"/>
      <c r="G72" s="6"/>
      <c r="H72" s="6"/>
      <c r="I72" s="6"/>
      <c r="J72" s="5"/>
      <c r="K72" s="5"/>
      <c r="L72" s="5"/>
      <c r="M72" s="5"/>
      <c r="N72" s="6"/>
      <c r="O72" s="6"/>
      <c r="P72" s="6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40"/>
      <c r="B73" s="12"/>
      <c r="C73" s="20"/>
      <c r="D73" s="20"/>
      <c r="E73" s="20"/>
      <c r="F73" s="52"/>
      <c r="G73" s="6"/>
      <c r="H73" s="6"/>
      <c r="I73" s="6"/>
      <c r="J73" s="5"/>
      <c r="K73" s="5"/>
      <c r="L73" s="5"/>
      <c r="M73" s="5"/>
      <c r="N73" s="6"/>
      <c r="O73" s="6"/>
      <c r="P73" s="6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40"/>
      <c r="B74" s="12"/>
      <c r="C74" s="20"/>
      <c r="D74" s="20"/>
      <c r="E74" s="20"/>
      <c r="F74" s="52"/>
      <c r="G74" s="6"/>
      <c r="H74" s="6"/>
      <c r="I74" s="6"/>
      <c r="J74" s="5"/>
      <c r="K74" s="5"/>
      <c r="L74" s="5"/>
      <c r="M74" s="5"/>
      <c r="N74" s="6"/>
      <c r="O74" s="6"/>
      <c r="P74" s="6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40"/>
      <c r="B75" s="12"/>
      <c r="C75" s="20"/>
      <c r="D75" s="20"/>
      <c r="E75" s="20"/>
      <c r="F75" s="52"/>
      <c r="G75" s="6"/>
      <c r="H75" s="6"/>
      <c r="I75" s="6"/>
      <c r="J75" s="5"/>
      <c r="K75" s="5"/>
      <c r="L75" s="5"/>
      <c r="M75" s="5"/>
      <c r="N75" s="6"/>
      <c r="O75" s="6"/>
      <c r="P75" s="6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40"/>
      <c r="B76" s="12"/>
      <c r="C76" s="20"/>
      <c r="D76" s="20"/>
      <c r="E76" s="20"/>
      <c r="F76" s="52"/>
      <c r="G76" s="6"/>
      <c r="H76" s="6"/>
      <c r="I76" s="6"/>
      <c r="J76" s="5"/>
      <c r="K76" s="5"/>
      <c r="L76" s="5"/>
      <c r="M76" s="5"/>
      <c r="N76" s="6"/>
      <c r="O76" s="6"/>
      <c r="P76" s="6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40"/>
      <c r="B77" s="12"/>
      <c r="C77" s="20"/>
      <c r="D77" s="20"/>
      <c r="E77" s="20"/>
      <c r="F77" s="52"/>
      <c r="G77" s="6"/>
      <c r="H77" s="6"/>
      <c r="I77" s="6"/>
      <c r="J77" s="5"/>
      <c r="K77" s="5"/>
      <c r="L77" s="5"/>
      <c r="M77" s="5"/>
      <c r="N77" s="6"/>
      <c r="O77" s="6"/>
      <c r="P77" s="6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40"/>
      <c r="B78" s="12"/>
      <c r="C78" s="20"/>
      <c r="D78" s="20"/>
      <c r="E78" s="20"/>
      <c r="F78" s="52"/>
      <c r="G78" s="6"/>
      <c r="H78" s="6"/>
      <c r="I78" s="6"/>
      <c r="J78" s="5"/>
      <c r="K78" s="5"/>
      <c r="L78" s="5"/>
      <c r="M78" s="5"/>
      <c r="N78" s="6"/>
      <c r="O78" s="6"/>
      <c r="P78" s="6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40"/>
      <c r="B79" s="12"/>
      <c r="C79" s="20"/>
      <c r="D79" s="20"/>
      <c r="E79" s="20"/>
      <c r="F79" s="52"/>
      <c r="G79" s="6"/>
      <c r="H79" s="6"/>
      <c r="I79" s="6"/>
      <c r="J79" s="5"/>
      <c r="K79" s="5"/>
      <c r="L79" s="5"/>
      <c r="M79" s="5"/>
      <c r="N79" s="6"/>
      <c r="O79" s="6"/>
      <c r="P79" s="6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40"/>
      <c r="B80" s="12"/>
      <c r="C80" s="20"/>
      <c r="D80" s="20"/>
      <c r="E80" s="20"/>
      <c r="F80" s="52"/>
      <c r="G80" s="6"/>
      <c r="H80" s="6"/>
      <c r="I80" s="6"/>
      <c r="J80" s="5"/>
      <c r="K80" s="5"/>
      <c r="L80" s="5"/>
      <c r="M80" s="5"/>
      <c r="N80" s="6"/>
      <c r="O80" s="6"/>
      <c r="P80" s="6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40"/>
      <c r="B81" s="12"/>
      <c r="C81" s="20"/>
      <c r="D81" s="20"/>
      <c r="E81" s="20"/>
      <c r="F81" s="52"/>
      <c r="G81" s="6"/>
      <c r="H81" s="6"/>
      <c r="I81" s="6"/>
      <c r="J81" s="5"/>
      <c r="K81" s="5"/>
      <c r="L81" s="5"/>
      <c r="M81" s="5"/>
      <c r="N81" s="6"/>
      <c r="O81" s="6"/>
      <c r="P81" s="6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40"/>
      <c r="B82" s="12"/>
      <c r="C82" s="20"/>
      <c r="D82" s="20"/>
      <c r="E82" s="20"/>
      <c r="F82" s="52"/>
      <c r="G82" s="6"/>
      <c r="H82" s="6"/>
      <c r="I82" s="6"/>
      <c r="J82" s="5"/>
      <c r="K82" s="5"/>
      <c r="L82" s="5"/>
      <c r="M82" s="5"/>
      <c r="N82" s="6"/>
      <c r="O82" s="6"/>
      <c r="P82" s="6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40"/>
      <c r="B83" s="12"/>
      <c r="C83" s="20"/>
      <c r="D83" s="20"/>
      <c r="E83" s="20"/>
      <c r="F83" s="52"/>
      <c r="G83" s="6"/>
      <c r="H83" s="6"/>
      <c r="I83" s="6"/>
      <c r="J83" s="5"/>
      <c r="K83" s="5"/>
      <c r="L83" s="5"/>
      <c r="M83" s="5"/>
      <c r="N83" s="6"/>
      <c r="O83" s="6"/>
      <c r="P83" s="6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40"/>
      <c r="B84" s="12"/>
      <c r="C84" s="20"/>
      <c r="D84" s="20"/>
      <c r="E84" s="20"/>
      <c r="F84" s="52"/>
      <c r="G84" s="6"/>
      <c r="H84" s="6"/>
      <c r="I84" s="6"/>
      <c r="J84" s="5"/>
      <c r="K84" s="5"/>
      <c r="L84" s="5"/>
      <c r="M84" s="5"/>
      <c r="N84" s="6"/>
      <c r="O84" s="6"/>
      <c r="P84" s="6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40"/>
      <c r="B85" s="12"/>
      <c r="C85" s="20"/>
      <c r="D85" s="20"/>
      <c r="E85" s="20"/>
      <c r="F85" s="52"/>
      <c r="G85" s="6"/>
      <c r="H85" s="6"/>
      <c r="I85" s="6"/>
      <c r="J85" s="5"/>
      <c r="K85" s="5"/>
      <c r="L85" s="5"/>
      <c r="M85" s="5"/>
      <c r="N85" s="6"/>
      <c r="O85" s="6"/>
      <c r="P85" s="6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40"/>
      <c r="B86" s="12"/>
      <c r="C86" s="20"/>
      <c r="D86" s="20"/>
      <c r="E86" s="20"/>
      <c r="F86" s="52"/>
      <c r="G86" s="6"/>
      <c r="H86" s="6"/>
      <c r="I86" s="6"/>
      <c r="J86" s="5"/>
      <c r="K86" s="5"/>
      <c r="L86" s="5"/>
      <c r="M86" s="5"/>
      <c r="N86" s="6"/>
      <c r="O86" s="6"/>
      <c r="P86" s="6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40"/>
      <c r="B87" s="12"/>
      <c r="C87" s="20"/>
      <c r="D87" s="20"/>
      <c r="E87" s="20"/>
      <c r="F87" s="52"/>
      <c r="G87" s="6"/>
      <c r="H87" s="6"/>
      <c r="I87" s="6"/>
      <c r="J87" s="5"/>
      <c r="K87" s="5"/>
      <c r="L87" s="5"/>
      <c r="M87" s="5"/>
      <c r="N87" s="6"/>
      <c r="O87" s="6"/>
      <c r="P87" s="6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40"/>
      <c r="B88" s="12"/>
      <c r="C88" s="20"/>
      <c r="D88" s="20"/>
      <c r="E88" s="20"/>
      <c r="F88" s="52"/>
      <c r="G88" s="6"/>
      <c r="H88" s="6"/>
      <c r="I88" s="6"/>
      <c r="J88" s="5"/>
      <c r="K88" s="5"/>
      <c r="L88" s="5"/>
      <c r="M88" s="5"/>
      <c r="N88" s="6"/>
      <c r="O88" s="6"/>
      <c r="P88" s="6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40"/>
      <c r="B89" s="12"/>
      <c r="C89" s="20"/>
      <c r="D89" s="20"/>
      <c r="E89" s="20"/>
      <c r="F89" s="52"/>
      <c r="G89" s="6"/>
      <c r="H89" s="6"/>
      <c r="I89" s="6"/>
      <c r="J89" s="5"/>
      <c r="K89" s="5"/>
      <c r="L89" s="5"/>
      <c r="M89" s="5"/>
      <c r="N89" s="6"/>
      <c r="O89" s="6"/>
      <c r="P89" s="6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40"/>
      <c r="B90" s="12"/>
      <c r="C90" s="20"/>
      <c r="D90" s="20"/>
      <c r="E90" s="20"/>
      <c r="F90" s="52"/>
      <c r="G90" s="6"/>
      <c r="H90" s="6"/>
      <c r="I90" s="6"/>
      <c r="J90" s="5"/>
      <c r="K90" s="5"/>
      <c r="L90" s="5"/>
      <c r="M90" s="5"/>
      <c r="N90" s="6"/>
      <c r="O90" s="6"/>
      <c r="P90" s="6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40"/>
      <c r="B91" s="12"/>
      <c r="C91" s="20"/>
      <c r="D91" s="20"/>
      <c r="E91" s="20"/>
      <c r="F91" s="52"/>
      <c r="G91" s="6"/>
      <c r="H91" s="6"/>
      <c r="I91" s="6"/>
      <c r="J91" s="5"/>
      <c r="K91" s="5"/>
      <c r="L91" s="5"/>
      <c r="M91" s="5"/>
      <c r="N91" s="6"/>
      <c r="O91" s="6"/>
      <c r="P91" s="6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40"/>
      <c r="B92" s="12"/>
      <c r="C92" s="20"/>
      <c r="D92" s="20"/>
      <c r="E92" s="20"/>
      <c r="F92" s="52"/>
      <c r="G92" s="6"/>
      <c r="H92" s="6"/>
      <c r="I92" s="6"/>
      <c r="J92" s="5"/>
      <c r="K92" s="5"/>
      <c r="L92" s="5"/>
      <c r="M92" s="5"/>
      <c r="N92" s="6"/>
      <c r="O92" s="6"/>
      <c r="P92" s="6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40"/>
      <c r="B93" s="12"/>
      <c r="C93" s="20"/>
      <c r="D93" s="20"/>
      <c r="E93" s="20"/>
      <c r="F93" s="52"/>
      <c r="G93" s="6"/>
      <c r="H93" s="6"/>
      <c r="I93" s="6"/>
      <c r="J93" s="5"/>
      <c r="K93" s="5"/>
      <c r="L93" s="5"/>
      <c r="M93" s="5"/>
      <c r="N93" s="6"/>
      <c r="O93" s="6"/>
      <c r="P93" s="6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40"/>
      <c r="B94" s="12"/>
      <c r="C94" s="20"/>
      <c r="D94" s="20"/>
      <c r="E94" s="20"/>
      <c r="F94" s="52"/>
      <c r="G94" s="6"/>
      <c r="H94" s="6"/>
      <c r="I94" s="6"/>
      <c r="J94" s="5"/>
      <c r="K94" s="5"/>
      <c r="L94" s="5"/>
      <c r="M94" s="5"/>
      <c r="N94" s="6"/>
      <c r="O94" s="6"/>
      <c r="P94" s="6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40"/>
      <c r="B95" s="12"/>
      <c r="C95" s="20"/>
      <c r="D95" s="20"/>
      <c r="E95" s="20"/>
      <c r="F95" s="52"/>
      <c r="G95" s="6"/>
      <c r="H95" s="6"/>
      <c r="I95" s="6"/>
      <c r="J95" s="5"/>
      <c r="K95" s="5"/>
      <c r="L95" s="5"/>
      <c r="M95" s="5"/>
      <c r="N95" s="6"/>
      <c r="O95" s="6"/>
      <c r="P95" s="6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40"/>
      <c r="B96" s="12"/>
      <c r="C96" s="20"/>
      <c r="D96" s="20"/>
      <c r="E96" s="20"/>
      <c r="F96" s="52"/>
      <c r="G96" s="6"/>
      <c r="H96" s="6"/>
      <c r="I96" s="6"/>
      <c r="J96" s="5"/>
      <c r="K96" s="5"/>
      <c r="L96" s="5"/>
      <c r="M96" s="5"/>
      <c r="N96" s="6"/>
      <c r="O96" s="6"/>
      <c r="P96" s="6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40"/>
      <c r="B97" s="12"/>
      <c r="C97" s="20"/>
      <c r="D97" s="20"/>
      <c r="E97" s="20"/>
      <c r="F97" s="52"/>
      <c r="G97" s="6"/>
      <c r="H97" s="6"/>
      <c r="I97" s="6"/>
      <c r="J97" s="5"/>
      <c r="K97" s="5"/>
      <c r="L97" s="5"/>
      <c r="M97" s="5"/>
      <c r="N97" s="6"/>
      <c r="O97" s="6"/>
      <c r="P97" s="6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40"/>
      <c r="B98" s="12"/>
      <c r="C98" s="20"/>
      <c r="D98" s="20"/>
      <c r="E98" s="20"/>
      <c r="F98" s="52"/>
      <c r="G98" s="6"/>
      <c r="H98" s="6"/>
      <c r="I98" s="6"/>
      <c r="J98" s="5"/>
      <c r="K98" s="5"/>
      <c r="L98" s="5"/>
      <c r="M98" s="5"/>
      <c r="N98" s="6"/>
      <c r="O98" s="6"/>
      <c r="P98" s="6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40"/>
      <c r="B99" s="12"/>
      <c r="C99" s="20"/>
      <c r="D99" s="20"/>
      <c r="E99" s="20"/>
      <c r="F99" s="52"/>
      <c r="G99" s="6"/>
      <c r="H99" s="6"/>
      <c r="I99" s="6"/>
      <c r="J99" s="5"/>
      <c r="K99" s="5"/>
      <c r="L99" s="5"/>
      <c r="M99" s="5"/>
      <c r="N99" s="6"/>
      <c r="O99" s="6"/>
      <c r="P99" s="6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40"/>
      <c r="B100" s="12"/>
      <c r="C100" s="20"/>
      <c r="D100" s="20"/>
      <c r="E100" s="20"/>
      <c r="F100" s="52"/>
      <c r="G100" s="6"/>
      <c r="H100" s="6"/>
      <c r="I100" s="6"/>
      <c r="J100" s="5"/>
      <c r="K100" s="5"/>
      <c r="L100" s="5"/>
      <c r="M100" s="5"/>
      <c r="N100" s="6"/>
      <c r="O100" s="6"/>
      <c r="P100" s="6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40"/>
      <c r="B101" s="12"/>
      <c r="C101" s="20"/>
      <c r="D101" s="20"/>
      <c r="E101" s="20"/>
      <c r="F101" s="52"/>
      <c r="G101" s="6"/>
      <c r="H101" s="6"/>
      <c r="I101" s="6"/>
      <c r="J101" s="5"/>
      <c r="K101" s="5"/>
      <c r="L101" s="5"/>
      <c r="M101" s="5"/>
      <c r="N101" s="6"/>
      <c r="O101" s="6"/>
      <c r="P101" s="6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40"/>
      <c r="B102" s="12"/>
      <c r="C102" s="20"/>
      <c r="D102" s="20"/>
      <c r="E102" s="20"/>
      <c r="F102" s="52"/>
      <c r="G102" s="6"/>
      <c r="H102" s="6"/>
      <c r="I102" s="6"/>
      <c r="J102" s="5"/>
      <c r="K102" s="5"/>
      <c r="L102" s="5"/>
      <c r="M102" s="5"/>
      <c r="N102" s="6"/>
      <c r="O102" s="6"/>
      <c r="P102" s="6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40"/>
      <c r="B103" s="12"/>
      <c r="C103" s="20"/>
      <c r="D103" s="20"/>
      <c r="E103" s="20"/>
      <c r="F103" s="52"/>
      <c r="G103" s="6"/>
      <c r="H103" s="6"/>
      <c r="I103" s="6"/>
      <c r="J103" s="5"/>
      <c r="K103" s="5"/>
      <c r="L103" s="5"/>
      <c r="M103" s="5"/>
      <c r="N103" s="6"/>
      <c r="O103" s="6"/>
      <c r="P103" s="6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/>
      <c r="B104" s="12"/>
      <c r="C104" s="20"/>
      <c r="D104" s="20"/>
      <c r="E104" s="20"/>
      <c r="F104" s="52"/>
      <c r="G104" s="6"/>
      <c r="H104" s="6"/>
      <c r="I104" s="6"/>
      <c r="J104" s="5"/>
      <c r="K104" s="5"/>
      <c r="L104" s="5"/>
      <c r="M104" s="5"/>
      <c r="N104" s="6"/>
      <c r="O104" s="6"/>
      <c r="P104" s="6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40"/>
      <c r="B105" s="12"/>
      <c r="C105" s="20"/>
      <c r="D105" s="20"/>
      <c r="E105" s="20"/>
      <c r="F105" s="52"/>
      <c r="G105" s="6"/>
      <c r="H105" s="6"/>
      <c r="I105" s="6"/>
      <c r="J105" s="5"/>
      <c r="K105" s="5"/>
      <c r="L105" s="5"/>
      <c r="M105" s="5"/>
      <c r="N105" s="6"/>
      <c r="O105" s="6"/>
      <c r="P105" s="6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40"/>
      <c r="B106" s="12"/>
      <c r="C106" s="20"/>
      <c r="D106" s="20"/>
      <c r="E106" s="20"/>
      <c r="F106" s="52"/>
      <c r="G106" s="6"/>
      <c r="H106" s="6"/>
      <c r="I106" s="6"/>
      <c r="J106" s="5"/>
      <c r="K106" s="5"/>
      <c r="L106" s="5"/>
      <c r="M106" s="5"/>
      <c r="N106" s="6"/>
      <c r="O106" s="6"/>
      <c r="P106" s="6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40"/>
      <c r="B107" s="12"/>
      <c r="C107" s="20"/>
      <c r="D107" s="20"/>
      <c r="E107" s="20"/>
      <c r="F107" s="52"/>
      <c r="G107" s="6"/>
      <c r="H107" s="6"/>
      <c r="I107" s="6"/>
      <c r="J107" s="5"/>
      <c r="K107" s="5"/>
      <c r="L107" s="5"/>
      <c r="M107" s="5"/>
      <c r="N107" s="6"/>
      <c r="O107" s="6"/>
      <c r="P107" s="6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40"/>
      <c r="B108" s="12"/>
      <c r="C108" s="20"/>
      <c r="D108" s="20"/>
      <c r="E108" s="20"/>
      <c r="F108" s="52"/>
      <c r="G108" s="6"/>
      <c r="H108" s="6"/>
      <c r="I108" s="6"/>
      <c r="J108" s="5"/>
      <c r="K108" s="5"/>
      <c r="L108" s="5"/>
      <c r="M108" s="5"/>
      <c r="N108" s="6"/>
      <c r="O108" s="6"/>
      <c r="P108" s="6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40"/>
      <c r="B109" s="12"/>
      <c r="C109" s="20"/>
      <c r="D109" s="20"/>
      <c r="E109" s="20"/>
      <c r="F109" s="52"/>
      <c r="G109" s="6"/>
      <c r="H109" s="6"/>
      <c r="I109" s="6"/>
      <c r="J109" s="5"/>
      <c r="K109" s="5"/>
      <c r="L109" s="5"/>
      <c r="M109" s="5"/>
      <c r="N109" s="6"/>
      <c r="O109" s="6"/>
      <c r="P109" s="6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40"/>
      <c r="B110" s="12"/>
      <c r="C110" s="20"/>
      <c r="D110" s="20"/>
      <c r="E110" s="20"/>
      <c r="F110" s="52"/>
      <c r="G110" s="6"/>
      <c r="H110" s="6"/>
      <c r="I110" s="6"/>
      <c r="J110" s="5"/>
      <c r="K110" s="5"/>
      <c r="L110" s="5"/>
      <c r="M110" s="5"/>
      <c r="N110" s="6"/>
      <c r="O110" s="6"/>
      <c r="P110" s="6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40"/>
      <c r="B111" s="12"/>
      <c r="C111" s="20"/>
      <c r="D111" s="20"/>
      <c r="E111" s="20"/>
      <c r="F111" s="52"/>
      <c r="G111" s="6"/>
      <c r="H111" s="6"/>
      <c r="I111" s="6"/>
      <c r="J111" s="5"/>
      <c r="K111" s="5"/>
      <c r="L111" s="5"/>
      <c r="M111" s="5"/>
      <c r="N111" s="6"/>
      <c r="O111" s="6"/>
      <c r="P111" s="6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40"/>
      <c r="B112" s="12"/>
      <c r="C112" s="20"/>
      <c r="D112" s="20"/>
      <c r="E112" s="20"/>
      <c r="F112" s="52"/>
      <c r="G112" s="6"/>
      <c r="H112" s="6"/>
      <c r="I112" s="6"/>
      <c r="J112" s="5"/>
      <c r="K112" s="5"/>
      <c r="L112" s="5"/>
      <c r="M112" s="5"/>
      <c r="N112" s="6"/>
      <c r="O112" s="6"/>
      <c r="P112" s="6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40"/>
      <c r="B113" s="12"/>
      <c r="C113" s="20"/>
      <c r="D113" s="20"/>
      <c r="E113" s="20"/>
      <c r="F113" s="52"/>
      <c r="G113" s="6"/>
      <c r="H113" s="6"/>
      <c r="I113" s="6"/>
      <c r="J113" s="5"/>
      <c r="K113" s="5"/>
      <c r="L113" s="5"/>
      <c r="M113" s="5"/>
      <c r="N113" s="6"/>
      <c r="O113" s="6"/>
      <c r="P113" s="6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40"/>
      <c r="B114" s="12"/>
      <c r="C114" s="20"/>
      <c r="D114" s="20"/>
      <c r="E114" s="20"/>
      <c r="F114" s="52"/>
      <c r="G114" s="6"/>
      <c r="H114" s="6"/>
      <c r="I114" s="6"/>
      <c r="J114" s="5"/>
      <c r="K114" s="5"/>
      <c r="L114" s="5"/>
      <c r="M114" s="5"/>
      <c r="N114" s="6"/>
      <c r="O114" s="6"/>
      <c r="P114" s="6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40"/>
      <c r="B115" s="12"/>
      <c r="C115" s="20"/>
      <c r="D115" s="20"/>
      <c r="E115" s="20"/>
      <c r="F115" s="52"/>
      <c r="G115" s="6"/>
      <c r="H115" s="6"/>
      <c r="I115" s="6"/>
      <c r="J115" s="5"/>
      <c r="K115" s="5"/>
      <c r="L115" s="5"/>
      <c r="M115" s="5"/>
      <c r="N115" s="6"/>
      <c r="O115" s="6"/>
      <c r="P115" s="6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40"/>
      <c r="B116" s="12"/>
      <c r="C116" s="20"/>
      <c r="D116" s="20"/>
      <c r="E116" s="20"/>
      <c r="F116" s="52"/>
      <c r="G116" s="6"/>
      <c r="H116" s="6"/>
      <c r="I116" s="6"/>
      <c r="J116" s="5"/>
      <c r="K116" s="5"/>
      <c r="L116" s="5"/>
      <c r="M116" s="5"/>
      <c r="N116" s="6"/>
      <c r="O116" s="6"/>
      <c r="P116" s="6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40"/>
      <c r="B117" s="12"/>
      <c r="C117" s="20"/>
      <c r="D117" s="20"/>
      <c r="E117" s="20"/>
      <c r="F117" s="52"/>
      <c r="G117" s="6"/>
      <c r="H117" s="6"/>
      <c r="I117" s="6"/>
      <c r="J117" s="5"/>
      <c r="K117" s="5"/>
      <c r="L117" s="5"/>
      <c r="M117" s="5"/>
      <c r="N117" s="6"/>
      <c r="O117" s="6"/>
      <c r="P117" s="6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40"/>
      <c r="B118" s="12"/>
      <c r="C118" s="20"/>
      <c r="D118" s="20"/>
      <c r="E118" s="20"/>
      <c r="F118" s="52"/>
      <c r="G118" s="6"/>
      <c r="H118" s="6"/>
      <c r="I118" s="6"/>
      <c r="J118" s="5"/>
      <c r="K118" s="5"/>
      <c r="L118" s="5"/>
      <c r="M118" s="5"/>
      <c r="N118" s="6"/>
      <c r="O118" s="6"/>
      <c r="P118" s="6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40"/>
      <c r="B119" s="12"/>
      <c r="C119" s="20"/>
      <c r="D119" s="20"/>
      <c r="E119" s="20"/>
      <c r="F119" s="52"/>
      <c r="G119" s="6"/>
      <c r="H119" s="6"/>
      <c r="I119" s="6"/>
      <c r="J119" s="5"/>
      <c r="K119" s="5"/>
      <c r="L119" s="5"/>
      <c r="M119" s="5"/>
      <c r="N119" s="6"/>
      <c r="O119" s="6"/>
      <c r="P119" s="6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40"/>
      <c r="B120" s="12"/>
      <c r="C120" s="20"/>
      <c r="D120" s="20"/>
      <c r="E120" s="20"/>
      <c r="F120" s="52"/>
      <c r="G120" s="6"/>
      <c r="H120" s="6"/>
      <c r="I120" s="6"/>
      <c r="J120" s="5"/>
      <c r="K120" s="5"/>
      <c r="L120" s="5"/>
      <c r="M120" s="5"/>
      <c r="N120" s="6"/>
      <c r="O120" s="6"/>
      <c r="P120" s="6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40"/>
      <c r="B121" s="12"/>
      <c r="C121" s="20"/>
      <c r="D121" s="20"/>
      <c r="E121" s="20"/>
      <c r="F121" s="52"/>
      <c r="G121" s="6"/>
      <c r="H121" s="6"/>
      <c r="I121" s="6"/>
      <c r="J121" s="5"/>
      <c r="K121" s="5"/>
      <c r="L121" s="5"/>
      <c r="M121" s="5"/>
      <c r="N121" s="6"/>
      <c r="O121" s="6"/>
      <c r="P121" s="6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40"/>
      <c r="B122" s="12"/>
      <c r="C122" s="20"/>
      <c r="D122" s="20"/>
      <c r="E122" s="20"/>
      <c r="F122" s="52"/>
      <c r="G122" s="6"/>
      <c r="H122" s="6"/>
      <c r="I122" s="6"/>
      <c r="J122" s="5"/>
      <c r="K122" s="5"/>
      <c r="L122" s="5"/>
      <c r="M122" s="5"/>
      <c r="N122" s="6"/>
      <c r="O122" s="6"/>
      <c r="P122" s="6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40"/>
      <c r="B123" s="12"/>
      <c r="C123" s="20"/>
      <c r="D123" s="20"/>
      <c r="E123" s="20"/>
      <c r="F123" s="52"/>
      <c r="G123" s="6"/>
      <c r="H123" s="6"/>
      <c r="I123" s="6"/>
      <c r="J123" s="5"/>
      <c r="K123" s="5"/>
      <c r="L123" s="5"/>
      <c r="M123" s="5"/>
      <c r="N123" s="6"/>
      <c r="O123" s="6"/>
      <c r="P123" s="6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40"/>
      <c r="B124" s="12"/>
      <c r="C124" s="20"/>
      <c r="D124" s="20"/>
      <c r="E124" s="20"/>
      <c r="F124" s="52"/>
      <c r="G124" s="6"/>
      <c r="H124" s="6"/>
      <c r="I124" s="6"/>
      <c r="J124" s="5"/>
      <c r="K124" s="5"/>
      <c r="L124" s="5"/>
      <c r="M124" s="5"/>
      <c r="N124" s="6"/>
      <c r="O124" s="6"/>
      <c r="P124" s="6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40"/>
      <c r="B125" s="12"/>
      <c r="C125" s="20"/>
      <c r="D125" s="20"/>
      <c r="E125" s="20"/>
      <c r="F125" s="52"/>
      <c r="G125" s="6"/>
      <c r="H125" s="6"/>
      <c r="I125" s="6"/>
      <c r="J125" s="5"/>
      <c r="K125" s="5"/>
      <c r="L125" s="5"/>
      <c r="M125" s="5"/>
      <c r="N125" s="6"/>
      <c r="O125" s="6"/>
      <c r="P125" s="6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40"/>
      <c r="B126" s="12"/>
      <c r="C126" s="20"/>
      <c r="D126" s="20"/>
      <c r="E126" s="20"/>
      <c r="F126" s="52"/>
      <c r="G126" s="6"/>
      <c r="H126" s="6"/>
      <c r="I126" s="6"/>
      <c r="J126" s="5"/>
      <c r="K126" s="5"/>
      <c r="L126" s="5"/>
      <c r="M126" s="5"/>
      <c r="N126" s="6"/>
      <c r="O126" s="6"/>
      <c r="P126" s="6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40"/>
      <c r="B127" s="12"/>
      <c r="C127" s="20"/>
      <c r="D127" s="20"/>
      <c r="E127" s="20"/>
      <c r="F127" s="52"/>
      <c r="G127" s="6"/>
      <c r="H127" s="6"/>
      <c r="I127" s="6"/>
      <c r="J127" s="5"/>
      <c r="K127" s="5"/>
      <c r="L127" s="5"/>
      <c r="M127" s="5"/>
      <c r="N127" s="6"/>
      <c r="O127" s="6"/>
      <c r="P127" s="6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40"/>
      <c r="B128" s="12"/>
      <c r="C128" s="20"/>
      <c r="D128" s="20"/>
      <c r="E128" s="20"/>
      <c r="F128" s="52"/>
      <c r="G128" s="6"/>
      <c r="H128" s="6"/>
      <c r="I128" s="6"/>
      <c r="J128" s="5"/>
      <c r="K128" s="5"/>
      <c r="L128" s="5"/>
      <c r="M128" s="5"/>
      <c r="N128" s="6"/>
      <c r="O128" s="6"/>
      <c r="P128" s="6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40"/>
      <c r="B129" s="12"/>
      <c r="C129" s="20"/>
      <c r="D129" s="20"/>
      <c r="E129" s="20"/>
      <c r="F129" s="52"/>
      <c r="G129" s="6"/>
      <c r="H129" s="6"/>
      <c r="I129" s="6"/>
      <c r="J129" s="5"/>
      <c r="K129" s="5"/>
      <c r="L129" s="5"/>
      <c r="M129" s="5"/>
      <c r="N129" s="6"/>
      <c r="O129" s="6"/>
      <c r="P129" s="6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40"/>
      <c r="B130" s="12"/>
      <c r="C130" s="20"/>
      <c r="D130" s="20"/>
      <c r="E130" s="20"/>
      <c r="F130" s="52"/>
      <c r="G130" s="6"/>
      <c r="H130" s="6"/>
      <c r="I130" s="6"/>
      <c r="J130" s="5"/>
      <c r="K130" s="5"/>
      <c r="L130" s="5"/>
      <c r="M130" s="5"/>
      <c r="N130" s="6"/>
      <c r="O130" s="6"/>
      <c r="P130" s="6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40"/>
      <c r="B131" s="12"/>
      <c r="C131" s="20"/>
      <c r="D131" s="20"/>
      <c r="E131" s="20"/>
      <c r="F131" s="52"/>
      <c r="G131" s="6"/>
      <c r="H131" s="6"/>
      <c r="I131" s="6"/>
      <c r="J131" s="5"/>
      <c r="K131" s="5"/>
      <c r="L131" s="5"/>
      <c r="M131" s="5"/>
      <c r="N131" s="6"/>
      <c r="O131" s="6"/>
      <c r="P131" s="6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40"/>
      <c r="B132" s="12"/>
      <c r="C132" s="20"/>
      <c r="D132" s="20"/>
      <c r="E132" s="20"/>
      <c r="F132" s="52"/>
      <c r="G132" s="6"/>
      <c r="H132" s="6"/>
      <c r="I132" s="6"/>
      <c r="J132" s="5"/>
      <c r="K132" s="5"/>
      <c r="L132" s="5"/>
      <c r="M132" s="5"/>
      <c r="N132" s="6"/>
      <c r="O132" s="6"/>
      <c r="P132" s="6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40"/>
      <c r="B133" s="12"/>
      <c r="C133" s="20"/>
      <c r="D133" s="20"/>
      <c r="E133" s="20"/>
      <c r="F133" s="52"/>
      <c r="G133" s="6"/>
      <c r="H133" s="6"/>
      <c r="I133" s="6"/>
      <c r="J133" s="5"/>
      <c r="K133" s="5"/>
      <c r="L133" s="5"/>
      <c r="M133" s="5"/>
      <c r="N133" s="6"/>
      <c r="O133" s="6"/>
      <c r="P133" s="6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40"/>
      <c r="B134" s="12"/>
      <c r="C134" s="20"/>
      <c r="D134" s="20"/>
      <c r="E134" s="20"/>
      <c r="F134" s="52"/>
      <c r="G134" s="6"/>
      <c r="H134" s="6"/>
      <c r="I134" s="6"/>
      <c r="J134" s="5"/>
      <c r="K134" s="5"/>
      <c r="L134" s="5"/>
      <c r="M134" s="5"/>
      <c r="N134" s="6"/>
      <c r="O134" s="6"/>
      <c r="P134" s="6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40"/>
      <c r="B135" s="12"/>
      <c r="C135" s="20"/>
      <c r="D135" s="20"/>
      <c r="E135" s="20"/>
      <c r="F135" s="52"/>
      <c r="G135" s="6"/>
      <c r="H135" s="6"/>
      <c r="I135" s="6"/>
      <c r="J135" s="5"/>
      <c r="K135" s="5"/>
      <c r="L135" s="5"/>
      <c r="M135" s="5"/>
      <c r="N135" s="6"/>
      <c r="O135" s="6"/>
      <c r="P135" s="6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40"/>
      <c r="B136" s="12"/>
      <c r="C136" s="20"/>
      <c r="D136" s="20"/>
      <c r="E136" s="20"/>
      <c r="F136" s="52"/>
      <c r="G136" s="6"/>
      <c r="H136" s="6"/>
      <c r="I136" s="6"/>
      <c r="J136" s="5"/>
      <c r="K136" s="5"/>
      <c r="L136" s="5"/>
      <c r="M136" s="5"/>
      <c r="N136" s="6"/>
      <c r="O136" s="6"/>
      <c r="P136" s="6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40"/>
      <c r="B137" s="12"/>
      <c r="C137" s="20"/>
      <c r="D137" s="20"/>
      <c r="E137" s="20"/>
      <c r="F137" s="52"/>
      <c r="G137" s="6"/>
      <c r="H137" s="6"/>
      <c r="I137" s="6"/>
      <c r="J137" s="5"/>
      <c r="K137" s="5"/>
      <c r="L137" s="5"/>
      <c r="M137" s="5"/>
      <c r="N137" s="6"/>
      <c r="O137" s="6"/>
      <c r="P137" s="6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40"/>
      <c r="B138" s="12"/>
      <c r="C138" s="20"/>
      <c r="D138" s="20"/>
      <c r="E138" s="20"/>
      <c r="F138" s="52"/>
      <c r="G138" s="6"/>
      <c r="H138" s="6"/>
      <c r="I138" s="6"/>
      <c r="J138" s="5"/>
      <c r="K138" s="5"/>
      <c r="L138" s="5"/>
      <c r="M138" s="5"/>
      <c r="N138" s="6"/>
      <c r="O138" s="6"/>
      <c r="P138" s="6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40"/>
      <c r="B139" s="12"/>
      <c r="C139" s="20"/>
      <c r="D139" s="20"/>
      <c r="E139" s="20"/>
      <c r="F139" s="52"/>
      <c r="G139" s="6"/>
      <c r="H139" s="6"/>
      <c r="I139" s="6"/>
      <c r="J139" s="5"/>
      <c r="K139" s="5"/>
      <c r="L139" s="5"/>
      <c r="M139" s="5"/>
      <c r="N139" s="6"/>
      <c r="O139" s="6"/>
      <c r="P139" s="6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40"/>
      <c r="B140" s="12"/>
      <c r="C140" s="20"/>
      <c r="D140" s="20"/>
      <c r="E140" s="20"/>
      <c r="F140" s="52"/>
      <c r="G140" s="6"/>
      <c r="H140" s="6"/>
      <c r="I140" s="6"/>
      <c r="J140" s="5"/>
      <c r="K140" s="5"/>
      <c r="L140" s="5"/>
      <c r="M140" s="5"/>
      <c r="N140" s="6"/>
      <c r="O140" s="6"/>
      <c r="P140" s="6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40"/>
      <c r="B141" s="12"/>
      <c r="C141" s="20"/>
      <c r="D141" s="20"/>
      <c r="E141" s="20"/>
      <c r="F141" s="52"/>
      <c r="G141" s="6"/>
      <c r="H141" s="6"/>
      <c r="I141" s="6"/>
      <c r="J141" s="5"/>
      <c r="K141" s="5"/>
      <c r="L141" s="5"/>
      <c r="M141" s="5"/>
      <c r="N141" s="6"/>
      <c r="O141" s="6"/>
      <c r="P141" s="6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40"/>
      <c r="B142" s="12"/>
      <c r="C142" s="20"/>
      <c r="D142" s="20"/>
      <c r="E142" s="20"/>
      <c r="F142" s="52"/>
      <c r="G142" s="6"/>
      <c r="H142" s="6"/>
      <c r="I142" s="6"/>
      <c r="J142" s="5"/>
      <c r="K142" s="5"/>
      <c r="L142" s="5"/>
      <c r="M142" s="5"/>
      <c r="N142" s="6"/>
      <c r="O142" s="6"/>
      <c r="P142" s="6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40"/>
      <c r="B143" s="12"/>
      <c r="C143" s="20"/>
      <c r="D143" s="20"/>
      <c r="E143" s="20"/>
      <c r="F143" s="52"/>
      <c r="G143" s="6"/>
      <c r="H143" s="6"/>
      <c r="I143" s="6"/>
      <c r="J143" s="5"/>
      <c r="K143" s="5"/>
      <c r="L143" s="5"/>
      <c r="M143" s="5"/>
      <c r="N143" s="6"/>
      <c r="O143" s="6"/>
      <c r="P143" s="6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40"/>
      <c r="B144" s="12"/>
      <c r="C144" s="20"/>
      <c r="D144" s="20"/>
      <c r="E144" s="20"/>
      <c r="F144" s="52"/>
      <c r="G144" s="6"/>
      <c r="H144" s="6"/>
      <c r="I144" s="6"/>
      <c r="J144" s="5"/>
      <c r="K144" s="5"/>
      <c r="L144" s="5"/>
      <c r="M144" s="5"/>
      <c r="N144" s="6"/>
      <c r="O144" s="6"/>
      <c r="P144" s="6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40"/>
      <c r="B145" s="12"/>
      <c r="C145" s="20"/>
      <c r="D145" s="20"/>
      <c r="E145" s="20"/>
      <c r="F145" s="52"/>
      <c r="G145" s="6"/>
      <c r="H145" s="6"/>
      <c r="I145" s="6"/>
      <c r="J145" s="5"/>
      <c r="K145" s="5"/>
      <c r="L145" s="5"/>
      <c r="M145" s="5"/>
      <c r="N145" s="6"/>
      <c r="O145" s="6"/>
      <c r="P145" s="6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40"/>
      <c r="B146" s="12"/>
      <c r="C146" s="20"/>
      <c r="D146" s="20"/>
      <c r="E146" s="20"/>
      <c r="F146" s="52"/>
      <c r="G146" s="6"/>
      <c r="H146" s="6"/>
      <c r="I146" s="6"/>
      <c r="J146" s="5"/>
      <c r="K146" s="5"/>
      <c r="L146" s="5"/>
      <c r="M146" s="5"/>
      <c r="N146" s="6"/>
      <c r="O146" s="6"/>
      <c r="P146" s="6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40"/>
      <c r="B147" s="12"/>
      <c r="C147" s="20"/>
      <c r="D147" s="20"/>
      <c r="E147" s="20"/>
      <c r="F147" s="52"/>
      <c r="G147" s="6"/>
      <c r="H147" s="6"/>
      <c r="I147" s="6"/>
      <c r="J147" s="5"/>
      <c r="K147" s="5"/>
      <c r="L147" s="5"/>
      <c r="M147" s="5"/>
      <c r="N147" s="6"/>
      <c r="O147" s="6"/>
      <c r="P147" s="6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40"/>
      <c r="B148" s="12"/>
      <c r="C148" s="20"/>
      <c r="D148" s="20"/>
      <c r="E148" s="20"/>
      <c r="F148" s="52"/>
      <c r="G148" s="6"/>
      <c r="H148" s="6"/>
      <c r="I148" s="6"/>
      <c r="J148" s="5"/>
      <c r="K148" s="5"/>
      <c r="L148" s="5"/>
      <c r="M148" s="5"/>
      <c r="N148" s="6"/>
      <c r="O148" s="6"/>
      <c r="P148" s="6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40"/>
      <c r="B149" s="12"/>
      <c r="C149" s="20"/>
      <c r="D149" s="20"/>
      <c r="E149" s="20"/>
      <c r="F149" s="52"/>
      <c r="G149" s="6"/>
      <c r="H149" s="6"/>
      <c r="I149" s="6"/>
      <c r="J149" s="5"/>
      <c r="K149" s="5"/>
      <c r="L149" s="5"/>
      <c r="M149" s="5"/>
      <c r="N149" s="6"/>
      <c r="O149" s="6"/>
      <c r="P149" s="6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40"/>
      <c r="B150" s="12"/>
      <c r="C150" s="20"/>
      <c r="D150" s="20"/>
      <c r="E150" s="20"/>
      <c r="F150" s="52"/>
      <c r="G150" s="6"/>
      <c r="H150" s="6"/>
      <c r="I150" s="6"/>
      <c r="J150" s="5"/>
      <c r="K150" s="5"/>
      <c r="L150" s="5"/>
      <c r="M150" s="5"/>
      <c r="N150" s="6"/>
      <c r="O150" s="6"/>
      <c r="P150" s="6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40"/>
      <c r="B151" s="12"/>
      <c r="C151" s="20"/>
      <c r="D151" s="20"/>
      <c r="E151" s="20"/>
      <c r="F151" s="52"/>
      <c r="G151" s="6"/>
      <c r="H151" s="6"/>
      <c r="I151" s="6"/>
      <c r="J151" s="5"/>
      <c r="K151" s="5"/>
      <c r="L151" s="5"/>
      <c r="M151" s="5"/>
      <c r="N151" s="6"/>
      <c r="O151" s="6"/>
      <c r="P151" s="6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40"/>
      <c r="B152" s="12"/>
      <c r="C152" s="20"/>
      <c r="D152" s="20"/>
      <c r="E152" s="20"/>
      <c r="F152" s="52"/>
      <c r="G152" s="6"/>
      <c r="H152" s="6"/>
      <c r="I152" s="6"/>
      <c r="J152" s="5"/>
      <c r="K152" s="5"/>
      <c r="L152" s="5"/>
      <c r="M152" s="5"/>
      <c r="N152" s="6"/>
      <c r="O152" s="6"/>
      <c r="P152" s="6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40"/>
      <c r="B153" s="12"/>
      <c r="C153" s="20"/>
      <c r="D153" s="20"/>
      <c r="E153" s="20"/>
      <c r="F153" s="52"/>
      <c r="G153" s="6"/>
      <c r="H153" s="6"/>
      <c r="I153" s="6"/>
      <c r="J153" s="5"/>
      <c r="K153" s="5"/>
      <c r="L153" s="5"/>
      <c r="M153" s="5"/>
      <c r="N153" s="6"/>
      <c r="O153" s="6"/>
      <c r="P153" s="6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40"/>
      <c r="B154" s="12"/>
      <c r="C154" s="20"/>
      <c r="D154" s="20"/>
      <c r="E154" s="20"/>
      <c r="F154" s="52"/>
      <c r="G154" s="6"/>
      <c r="H154" s="6"/>
      <c r="I154" s="6"/>
      <c r="J154" s="5"/>
      <c r="K154" s="5"/>
      <c r="L154" s="5"/>
      <c r="M154" s="5"/>
      <c r="N154" s="6"/>
      <c r="O154" s="6"/>
      <c r="P154" s="6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40"/>
      <c r="B155" s="12"/>
      <c r="C155" s="20"/>
      <c r="D155" s="20"/>
      <c r="E155" s="20"/>
      <c r="F155" s="52"/>
      <c r="G155" s="6"/>
      <c r="H155" s="6"/>
      <c r="I155" s="6"/>
      <c r="J155" s="5"/>
      <c r="K155" s="5"/>
      <c r="L155" s="5"/>
      <c r="M155" s="5"/>
      <c r="N155" s="6"/>
      <c r="O155" s="6"/>
      <c r="P155" s="6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40"/>
      <c r="B156" s="12"/>
      <c r="C156" s="20"/>
      <c r="D156" s="20"/>
      <c r="E156" s="20"/>
      <c r="F156" s="52"/>
      <c r="G156" s="6"/>
      <c r="H156" s="6"/>
      <c r="I156" s="6"/>
      <c r="J156" s="5"/>
      <c r="K156" s="5"/>
      <c r="L156" s="5"/>
      <c r="M156" s="5"/>
      <c r="N156" s="6"/>
      <c r="O156" s="6"/>
      <c r="P156" s="6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40"/>
      <c r="B157" s="12"/>
      <c r="C157" s="20"/>
      <c r="D157" s="20"/>
      <c r="E157" s="20"/>
      <c r="F157" s="52"/>
      <c r="G157" s="6"/>
      <c r="H157" s="6"/>
      <c r="I157" s="6"/>
      <c r="J157" s="5"/>
      <c r="K157" s="5"/>
      <c r="L157" s="5"/>
      <c r="M157" s="5"/>
      <c r="N157" s="6"/>
      <c r="O157" s="6"/>
      <c r="P157" s="6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40"/>
      <c r="B158" s="12"/>
      <c r="C158" s="20"/>
      <c r="D158" s="20"/>
      <c r="E158" s="20"/>
      <c r="F158" s="52"/>
      <c r="G158" s="6"/>
      <c r="H158" s="6"/>
      <c r="I158" s="6"/>
      <c r="J158" s="5"/>
      <c r="K158" s="5"/>
      <c r="L158" s="5"/>
      <c r="M158" s="5"/>
      <c r="N158" s="6"/>
      <c r="O158" s="6"/>
      <c r="P158" s="6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40"/>
      <c r="B159" s="12"/>
      <c r="C159" s="20"/>
      <c r="D159" s="20"/>
      <c r="E159" s="20"/>
      <c r="F159" s="52"/>
      <c r="G159" s="6"/>
      <c r="H159" s="6"/>
      <c r="I159" s="6"/>
      <c r="J159" s="5"/>
      <c r="K159" s="5"/>
      <c r="L159" s="5"/>
      <c r="M159" s="5"/>
      <c r="N159" s="6"/>
      <c r="O159" s="6"/>
      <c r="P159" s="6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40"/>
      <c r="B160" s="12"/>
      <c r="C160" s="20"/>
      <c r="D160" s="20"/>
      <c r="E160" s="20"/>
      <c r="F160" s="52"/>
      <c r="G160" s="6"/>
      <c r="H160" s="6"/>
      <c r="I160" s="6"/>
      <c r="J160" s="5"/>
      <c r="K160" s="5"/>
      <c r="L160" s="5"/>
      <c r="M160" s="5"/>
      <c r="N160" s="6"/>
      <c r="O160" s="6"/>
      <c r="P160" s="6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40"/>
      <c r="B161" s="12"/>
      <c r="C161" s="20"/>
      <c r="D161" s="20"/>
      <c r="E161" s="20"/>
      <c r="F161" s="52"/>
      <c r="G161" s="6"/>
      <c r="H161" s="6"/>
      <c r="I161" s="6"/>
      <c r="J161" s="5"/>
      <c r="K161" s="5"/>
      <c r="L161" s="5"/>
      <c r="M161" s="5"/>
      <c r="N161" s="6"/>
      <c r="O161" s="6"/>
      <c r="P161" s="6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40"/>
      <c r="B162" s="12"/>
      <c r="C162" s="20"/>
      <c r="D162" s="20"/>
      <c r="E162" s="20"/>
      <c r="F162" s="52"/>
      <c r="G162" s="6"/>
      <c r="H162" s="6"/>
      <c r="I162" s="6"/>
      <c r="J162" s="5"/>
      <c r="K162" s="5"/>
      <c r="L162" s="5"/>
      <c r="M162" s="5"/>
      <c r="N162" s="6"/>
      <c r="O162" s="6"/>
      <c r="P162" s="6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40"/>
      <c r="B163" s="12"/>
      <c r="C163" s="20"/>
      <c r="D163" s="20"/>
      <c r="E163" s="20"/>
      <c r="F163" s="52"/>
      <c r="G163" s="6"/>
      <c r="H163" s="6"/>
      <c r="I163" s="6"/>
      <c r="J163" s="5"/>
      <c r="K163" s="5"/>
      <c r="L163" s="5"/>
      <c r="M163" s="5"/>
      <c r="N163" s="6"/>
      <c r="O163" s="6"/>
      <c r="P163" s="6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40"/>
      <c r="B164" s="12"/>
      <c r="C164" s="20"/>
      <c r="D164" s="20"/>
      <c r="E164" s="20"/>
      <c r="F164" s="52"/>
      <c r="G164" s="6"/>
      <c r="H164" s="6"/>
      <c r="I164" s="6"/>
      <c r="J164" s="5"/>
      <c r="K164" s="5"/>
      <c r="L164" s="5"/>
      <c r="M164" s="5"/>
      <c r="N164" s="6"/>
      <c r="O164" s="6"/>
      <c r="P164" s="6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40"/>
      <c r="B165" s="12"/>
      <c r="C165" s="20"/>
      <c r="D165" s="20"/>
      <c r="E165" s="20"/>
      <c r="F165" s="52"/>
      <c r="G165" s="6"/>
      <c r="H165" s="6"/>
      <c r="I165" s="6"/>
      <c r="J165" s="5"/>
      <c r="K165" s="5"/>
      <c r="L165" s="5"/>
      <c r="M165" s="5"/>
      <c r="N165" s="6"/>
      <c r="O165" s="6"/>
      <c r="P165" s="6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40"/>
      <c r="B166" s="12"/>
      <c r="C166" s="20"/>
      <c r="D166" s="20"/>
      <c r="E166" s="20"/>
      <c r="F166" s="52"/>
      <c r="G166" s="6"/>
      <c r="H166" s="6"/>
      <c r="I166" s="6"/>
      <c r="J166" s="5"/>
      <c r="K166" s="5"/>
      <c r="L166" s="5"/>
      <c r="M166" s="5"/>
      <c r="N166" s="6"/>
      <c r="O166" s="6"/>
      <c r="P166" s="6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40"/>
      <c r="B167" s="12"/>
      <c r="C167" s="20"/>
      <c r="D167" s="20"/>
      <c r="E167" s="20"/>
      <c r="F167" s="52"/>
      <c r="G167" s="6"/>
      <c r="H167" s="6"/>
      <c r="I167" s="6"/>
      <c r="J167" s="5"/>
      <c r="K167" s="5"/>
      <c r="L167" s="5"/>
      <c r="M167" s="5"/>
      <c r="N167" s="6"/>
      <c r="O167" s="6"/>
      <c r="P167" s="6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40"/>
      <c r="B168" s="12"/>
      <c r="C168" s="20"/>
      <c r="D168" s="20"/>
      <c r="E168" s="20"/>
      <c r="F168" s="52"/>
      <c r="G168" s="6"/>
      <c r="H168" s="6"/>
      <c r="I168" s="6"/>
      <c r="J168" s="5"/>
      <c r="K168" s="5"/>
      <c r="L168" s="5"/>
      <c r="M168" s="5"/>
      <c r="N168" s="6"/>
      <c r="O168" s="6"/>
      <c r="P168" s="6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40"/>
      <c r="B169" s="12"/>
      <c r="C169" s="20"/>
      <c r="D169" s="20"/>
      <c r="E169" s="20"/>
      <c r="F169" s="52"/>
      <c r="G169" s="6"/>
      <c r="H169" s="6"/>
      <c r="I169" s="6"/>
      <c r="J169" s="5"/>
      <c r="K169" s="5"/>
      <c r="L169" s="5"/>
      <c r="M169" s="5"/>
      <c r="N169" s="6"/>
      <c r="O169" s="6"/>
      <c r="P169" s="6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40"/>
      <c r="B170" s="12"/>
      <c r="C170" s="20"/>
      <c r="D170" s="20"/>
      <c r="E170" s="20"/>
      <c r="F170" s="52"/>
      <c r="G170" s="6"/>
      <c r="H170" s="6"/>
      <c r="I170" s="6"/>
      <c r="J170" s="5"/>
      <c r="K170" s="5"/>
      <c r="L170" s="5"/>
      <c r="M170" s="5"/>
      <c r="N170" s="6"/>
      <c r="O170" s="6"/>
      <c r="P170" s="6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40"/>
      <c r="B171" s="12"/>
      <c r="C171" s="20"/>
      <c r="D171" s="20"/>
      <c r="E171" s="20"/>
      <c r="F171" s="52"/>
      <c r="G171" s="6"/>
      <c r="H171" s="6"/>
      <c r="I171" s="6"/>
      <c r="J171" s="5"/>
      <c r="K171" s="5"/>
      <c r="L171" s="5"/>
      <c r="M171" s="5"/>
      <c r="N171" s="6"/>
      <c r="O171" s="6"/>
      <c r="P171" s="6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40"/>
      <c r="B172" s="12"/>
      <c r="C172" s="20"/>
      <c r="D172" s="20"/>
      <c r="E172" s="20"/>
      <c r="F172" s="52"/>
      <c r="G172" s="6"/>
      <c r="H172" s="6"/>
      <c r="I172" s="6"/>
      <c r="J172" s="5"/>
      <c r="K172" s="5"/>
      <c r="L172" s="5"/>
      <c r="M172" s="5"/>
      <c r="N172" s="6"/>
      <c r="O172" s="6"/>
      <c r="P172" s="6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40"/>
      <c r="B173" s="12"/>
      <c r="C173" s="20"/>
      <c r="D173" s="20"/>
      <c r="E173" s="20"/>
      <c r="F173" s="52"/>
      <c r="G173" s="6"/>
      <c r="H173" s="6"/>
      <c r="I173" s="6"/>
      <c r="J173" s="5"/>
      <c r="K173" s="5"/>
      <c r="L173" s="5"/>
      <c r="M173" s="5"/>
      <c r="N173" s="6"/>
      <c r="O173" s="6"/>
      <c r="P173" s="6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40"/>
      <c r="B174" s="12"/>
      <c r="C174" s="20"/>
      <c r="D174" s="20"/>
      <c r="E174" s="20"/>
      <c r="F174" s="52"/>
      <c r="G174" s="6"/>
      <c r="H174" s="6"/>
      <c r="I174" s="6"/>
      <c r="J174" s="5"/>
      <c r="K174" s="5"/>
      <c r="L174" s="5"/>
      <c r="M174" s="5"/>
      <c r="N174" s="6"/>
      <c r="O174" s="6"/>
      <c r="P174" s="6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40"/>
      <c r="B175" s="12"/>
      <c r="C175" s="20"/>
      <c r="D175" s="20"/>
      <c r="E175" s="20"/>
      <c r="F175" s="52"/>
      <c r="G175" s="6"/>
      <c r="H175" s="6"/>
      <c r="I175" s="6"/>
      <c r="J175" s="5"/>
      <c r="K175" s="5"/>
      <c r="L175" s="5"/>
      <c r="M175" s="5"/>
      <c r="N175" s="6"/>
      <c r="O175" s="6"/>
      <c r="P175" s="6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40"/>
      <c r="B176" s="12"/>
      <c r="C176" s="20"/>
      <c r="D176" s="20"/>
      <c r="E176" s="20"/>
      <c r="F176" s="52"/>
      <c r="G176" s="6"/>
      <c r="H176" s="6"/>
      <c r="I176" s="6"/>
      <c r="J176" s="5"/>
      <c r="K176" s="5"/>
      <c r="L176" s="5"/>
      <c r="M176" s="5"/>
      <c r="N176" s="6"/>
      <c r="O176" s="6"/>
      <c r="P176" s="6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40"/>
      <c r="B177" s="12"/>
      <c r="C177" s="20"/>
      <c r="D177" s="20"/>
      <c r="E177" s="20"/>
      <c r="F177" s="52"/>
      <c r="G177" s="6"/>
      <c r="H177" s="6"/>
      <c r="I177" s="6"/>
      <c r="J177" s="5"/>
      <c r="K177" s="5"/>
      <c r="L177" s="5"/>
      <c r="M177" s="5"/>
      <c r="N177" s="6"/>
      <c r="O177" s="6"/>
      <c r="P177" s="6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40"/>
      <c r="B178" s="12"/>
      <c r="C178" s="20"/>
      <c r="D178" s="20"/>
      <c r="E178" s="20"/>
      <c r="F178" s="52"/>
      <c r="G178" s="6"/>
      <c r="H178" s="6"/>
      <c r="I178" s="6"/>
      <c r="J178" s="5"/>
      <c r="K178" s="5"/>
      <c r="L178" s="5"/>
      <c r="M178" s="5"/>
      <c r="N178" s="6"/>
      <c r="O178" s="6"/>
      <c r="P178" s="6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40"/>
      <c r="B179" s="12"/>
      <c r="C179" s="20"/>
      <c r="D179" s="20"/>
      <c r="E179" s="20"/>
      <c r="F179" s="52"/>
      <c r="G179" s="6"/>
      <c r="H179" s="6"/>
      <c r="I179" s="6"/>
      <c r="J179" s="5"/>
      <c r="K179" s="5"/>
      <c r="L179" s="5"/>
      <c r="M179" s="5"/>
      <c r="N179" s="6"/>
      <c r="O179" s="6"/>
      <c r="P179" s="6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40"/>
      <c r="B180" s="12"/>
      <c r="C180" s="20"/>
      <c r="D180" s="20"/>
      <c r="E180" s="20"/>
      <c r="F180" s="52"/>
      <c r="G180" s="6"/>
      <c r="H180" s="6"/>
      <c r="I180" s="6"/>
      <c r="J180" s="5"/>
      <c r="K180" s="5"/>
      <c r="L180" s="5"/>
      <c r="M180" s="5"/>
      <c r="N180" s="6"/>
      <c r="O180" s="6"/>
      <c r="P180" s="6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40"/>
      <c r="B181" s="12"/>
      <c r="C181" s="20"/>
      <c r="D181" s="20"/>
      <c r="E181" s="20"/>
      <c r="F181" s="52"/>
      <c r="G181" s="6"/>
      <c r="H181" s="6"/>
      <c r="I181" s="6"/>
      <c r="J181" s="5"/>
      <c r="K181" s="5"/>
      <c r="L181" s="5"/>
      <c r="M181" s="5"/>
      <c r="N181" s="6"/>
      <c r="O181" s="6"/>
      <c r="P181" s="6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40"/>
      <c r="B182" s="12"/>
      <c r="C182" s="20"/>
      <c r="D182" s="20"/>
      <c r="E182" s="20"/>
      <c r="F182" s="52"/>
      <c r="G182" s="6"/>
      <c r="H182" s="6"/>
      <c r="I182" s="6"/>
      <c r="J182" s="5"/>
      <c r="K182" s="5"/>
      <c r="L182" s="5"/>
      <c r="M182" s="5"/>
      <c r="N182" s="6"/>
      <c r="O182" s="6"/>
      <c r="P182" s="6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40"/>
      <c r="B183" s="12"/>
      <c r="C183" s="20"/>
      <c r="D183" s="20"/>
      <c r="E183" s="20"/>
      <c r="F183" s="52"/>
      <c r="G183" s="6"/>
      <c r="H183" s="6"/>
      <c r="I183" s="6"/>
      <c r="J183" s="5"/>
      <c r="K183" s="5"/>
      <c r="L183" s="5"/>
      <c r="M183" s="5"/>
      <c r="N183" s="6"/>
      <c r="O183" s="6"/>
      <c r="P183" s="6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40"/>
      <c r="B184" s="12"/>
      <c r="C184" s="20"/>
      <c r="D184" s="20"/>
      <c r="E184" s="20"/>
      <c r="F184" s="52"/>
      <c r="G184" s="6"/>
      <c r="H184" s="6"/>
      <c r="I184" s="6"/>
      <c r="J184" s="5"/>
      <c r="K184" s="5"/>
      <c r="L184" s="5"/>
      <c r="M184" s="5"/>
      <c r="N184" s="6"/>
      <c r="O184" s="6"/>
      <c r="P184" s="6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40"/>
      <c r="B185" s="12"/>
      <c r="C185" s="20"/>
      <c r="D185" s="20"/>
      <c r="E185" s="20"/>
      <c r="F185" s="52"/>
      <c r="G185" s="6"/>
      <c r="H185" s="6"/>
      <c r="I185" s="6"/>
      <c r="J185" s="5"/>
      <c r="K185" s="5"/>
      <c r="L185" s="5"/>
      <c r="M185" s="5"/>
      <c r="N185" s="6"/>
      <c r="O185" s="6"/>
      <c r="P185" s="6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40"/>
      <c r="B186" s="12"/>
      <c r="C186" s="20"/>
      <c r="D186" s="20"/>
      <c r="E186" s="20"/>
      <c r="F186" s="52"/>
      <c r="G186" s="6"/>
      <c r="H186" s="6"/>
      <c r="I186" s="6"/>
      <c r="J186" s="5"/>
      <c r="K186" s="5"/>
      <c r="L186" s="5"/>
      <c r="M186" s="5"/>
      <c r="N186" s="6"/>
      <c r="O186" s="6"/>
      <c r="P186" s="6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40"/>
      <c r="B187" s="12"/>
      <c r="C187" s="20"/>
      <c r="D187" s="20"/>
      <c r="E187" s="20"/>
      <c r="F187" s="52"/>
      <c r="G187" s="6"/>
      <c r="H187" s="6"/>
      <c r="I187" s="6"/>
      <c r="J187" s="5"/>
      <c r="K187" s="5"/>
      <c r="L187" s="5"/>
      <c r="M187" s="5"/>
      <c r="N187" s="6"/>
      <c r="O187" s="6"/>
      <c r="P187" s="6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40"/>
      <c r="B188" s="12"/>
      <c r="C188" s="20"/>
      <c r="D188" s="20"/>
      <c r="E188" s="20"/>
      <c r="F188" s="52"/>
      <c r="G188" s="6"/>
      <c r="H188" s="6"/>
      <c r="I188" s="6"/>
      <c r="J188" s="5"/>
      <c r="K188" s="5"/>
      <c r="L188" s="5"/>
      <c r="M188" s="5"/>
      <c r="N188" s="6"/>
      <c r="O188" s="6"/>
      <c r="P188" s="6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40"/>
      <c r="B189" s="12"/>
      <c r="C189" s="20"/>
      <c r="D189" s="20"/>
      <c r="E189" s="20"/>
      <c r="F189" s="52"/>
      <c r="G189" s="6"/>
      <c r="H189" s="6"/>
      <c r="I189" s="6"/>
      <c r="J189" s="5"/>
      <c r="K189" s="5"/>
      <c r="L189" s="5"/>
      <c r="M189" s="5"/>
      <c r="N189" s="6"/>
      <c r="O189" s="6"/>
      <c r="P189" s="6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40"/>
      <c r="B190" s="12"/>
      <c r="C190" s="20"/>
      <c r="D190" s="20"/>
      <c r="E190" s="20"/>
      <c r="F190" s="52"/>
      <c r="G190" s="6"/>
      <c r="H190" s="6"/>
      <c r="I190" s="6"/>
      <c r="J190" s="5"/>
      <c r="K190" s="5"/>
      <c r="L190" s="5"/>
      <c r="M190" s="5"/>
      <c r="N190" s="6"/>
      <c r="O190" s="6"/>
      <c r="P190" s="6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40"/>
      <c r="B191" s="12"/>
      <c r="C191" s="20"/>
      <c r="D191" s="20"/>
      <c r="E191" s="20"/>
      <c r="F191" s="52"/>
      <c r="G191" s="6"/>
      <c r="H191" s="6"/>
      <c r="I191" s="6"/>
      <c r="J191" s="5"/>
      <c r="K191" s="5"/>
      <c r="L191" s="5"/>
      <c r="M191" s="5"/>
      <c r="N191" s="6"/>
      <c r="O191" s="6"/>
      <c r="P191" s="6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40"/>
      <c r="B192" s="12"/>
      <c r="C192" s="20"/>
      <c r="D192" s="20"/>
      <c r="E192" s="20"/>
      <c r="F192" s="52"/>
      <c r="G192" s="6"/>
      <c r="H192" s="6"/>
      <c r="I192" s="6"/>
      <c r="J192" s="5"/>
      <c r="K192" s="5"/>
      <c r="L192" s="5"/>
      <c r="M192" s="5"/>
      <c r="N192" s="6"/>
      <c r="O192" s="6"/>
      <c r="P192" s="6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40"/>
      <c r="B193" s="12"/>
      <c r="C193" s="20"/>
      <c r="D193" s="20"/>
      <c r="E193" s="20"/>
      <c r="F193" s="52"/>
      <c r="G193" s="6"/>
      <c r="H193" s="6"/>
      <c r="I193" s="6"/>
      <c r="J193" s="5"/>
      <c r="K193" s="5"/>
      <c r="L193" s="5"/>
      <c r="M193" s="5"/>
      <c r="N193" s="6"/>
      <c r="O193" s="6"/>
      <c r="P193" s="6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40"/>
      <c r="B194" s="12"/>
      <c r="C194" s="20"/>
      <c r="D194" s="20"/>
      <c r="E194" s="20"/>
      <c r="F194" s="52"/>
      <c r="G194" s="6"/>
      <c r="H194" s="6"/>
      <c r="I194" s="6"/>
      <c r="J194" s="5"/>
      <c r="K194" s="5"/>
      <c r="L194" s="5"/>
      <c r="M194" s="5"/>
      <c r="N194" s="6"/>
      <c r="O194" s="6"/>
      <c r="P194" s="6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40"/>
      <c r="B195" s="12"/>
      <c r="C195" s="20"/>
      <c r="D195" s="20"/>
      <c r="E195" s="20"/>
      <c r="F195" s="52"/>
      <c r="G195" s="6"/>
      <c r="H195" s="6"/>
      <c r="I195" s="6"/>
      <c r="J195" s="5"/>
      <c r="K195" s="5"/>
      <c r="L195" s="5"/>
      <c r="M195" s="5"/>
      <c r="N195" s="6"/>
      <c r="O195" s="6"/>
      <c r="P195" s="6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40"/>
      <c r="B196" s="12"/>
      <c r="C196" s="20"/>
      <c r="D196" s="20"/>
      <c r="E196" s="20"/>
      <c r="F196" s="52"/>
      <c r="G196" s="6"/>
      <c r="H196" s="6"/>
      <c r="I196" s="6"/>
      <c r="J196" s="5"/>
      <c r="K196" s="5"/>
      <c r="L196" s="5"/>
      <c r="M196" s="5"/>
      <c r="N196" s="6"/>
      <c r="O196" s="6"/>
      <c r="P196" s="6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40"/>
      <c r="B197" s="12"/>
      <c r="C197" s="20"/>
      <c r="D197" s="20"/>
      <c r="E197" s="20"/>
      <c r="F197" s="52"/>
      <c r="G197" s="6"/>
      <c r="H197" s="6"/>
      <c r="I197" s="6"/>
      <c r="J197" s="5"/>
      <c r="K197" s="5"/>
      <c r="L197" s="5"/>
      <c r="M197" s="5"/>
      <c r="N197" s="6"/>
      <c r="O197" s="6"/>
      <c r="P197" s="6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40"/>
      <c r="B198" s="12"/>
      <c r="C198" s="20"/>
      <c r="D198" s="20"/>
      <c r="E198" s="20"/>
      <c r="F198" s="52"/>
      <c r="G198" s="6"/>
      <c r="H198" s="6"/>
      <c r="I198" s="6"/>
      <c r="J198" s="5"/>
      <c r="K198" s="5"/>
      <c r="L198" s="5"/>
      <c r="M198" s="5"/>
      <c r="N198" s="6"/>
      <c r="O198" s="6"/>
      <c r="P198" s="6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40"/>
      <c r="B199" s="12"/>
      <c r="C199" s="20"/>
      <c r="D199" s="20"/>
      <c r="E199" s="20"/>
      <c r="F199" s="52"/>
      <c r="G199" s="6"/>
      <c r="H199" s="6"/>
      <c r="I199" s="6"/>
      <c r="J199" s="5"/>
      <c r="K199" s="5"/>
      <c r="L199" s="5"/>
      <c r="M199" s="5"/>
      <c r="N199" s="6"/>
      <c r="O199" s="6"/>
      <c r="P199" s="6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40"/>
      <c r="B200" s="12"/>
      <c r="C200" s="20"/>
      <c r="D200" s="20"/>
      <c r="E200" s="20"/>
      <c r="F200" s="52"/>
      <c r="G200" s="6"/>
      <c r="H200" s="6"/>
      <c r="I200" s="6"/>
      <c r="J200" s="5"/>
      <c r="K200" s="5"/>
      <c r="L200" s="5"/>
      <c r="M200" s="5"/>
      <c r="N200" s="6"/>
      <c r="O200" s="6"/>
      <c r="P200" s="6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40"/>
      <c r="B201" s="12"/>
      <c r="C201" s="20"/>
      <c r="D201" s="20"/>
      <c r="E201" s="20"/>
      <c r="F201" s="52"/>
      <c r="G201" s="6"/>
      <c r="H201" s="6"/>
      <c r="I201" s="6"/>
      <c r="J201" s="5"/>
      <c r="K201" s="5"/>
      <c r="L201" s="5"/>
      <c r="M201" s="5"/>
      <c r="N201" s="6"/>
      <c r="O201" s="6"/>
      <c r="P201" s="6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40"/>
      <c r="B202" s="12"/>
      <c r="C202" s="20"/>
      <c r="D202" s="20"/>
      <c r="E202" s="20"/>
      <c r="F202" s="52"/>
      <c r="G202" s="6"/>
      <c r="H202" s="6"/>
      <c r="I202" s="6"/>
      <c r="J202" s="5"/>
      <c r="K202" s="5"/>
      <c r="L202" s="5"/>
      <c r="M202" s="5"/>
      <c r="N202" s="6"/>
      <c r="O202" s="6"/>
      <c r="P202" s="6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40"/>
      <c r="B203" s="12"/>
      <c r="C203" s="20"/>
      <c r="D203" s="20"/>
      <c r="E203" s="20"/>
      <c r="F203" s="52"/>
      <c r="G203" s="6"/>
      <c r="H203" s="6"/>
      <c r="I203" s="6"/>
      <c r="J203" s="5"/>
      <c r="K203" s="5"/>
      <c r="L203" s="5"/>
      <c r="M203" s="5"/>
      <c r="N203" s="6"/>
      <c r="O203" s="6"/>
      <c r="P203" s="6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40"/>
      <c r="B204" s="12"/>
      <c r="C204" s="20"/>
      <c r="D204" s="20"/>
      <c r="E204" s="20"/>
      <c r="F204" s="52"/>
      <c r="G204" s="6"/>
      <c r="H204" s="6"/>
      <c r="I204" s="6"/>
      <c r="J204" s="5"/>
      <c r="K204" s="5"/>
      <c r="L204" s="5"/>
      <c r="M204" s="5"/>
      <c r="N204" s="6"/>
      <c r="O204" s="6"/>
      <c r="P204" s="6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40"/>
      <c r="B205" s="12"/>
      <c r="C205" s="20"/>
      <c r="D205" s="20"/>
      <c r="E205" s="20"/>
      <c r="F205" s="52"/>
      <c r="G205" s="6"/>
      <c r="H205" s="6"/>
      <c r="I205" s="6"/>
      <c r="J205" s="5"/>
      <c r="K205" s="5"/>
      <c r="L205" s="5"/>
      <c r="M205" s="5"/>
      <c r="N205" s="6"/>
      <c r="O205" s="6"/>
      <c r="P205" s="6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40"/>
      <c r="B206" s="12"/>
      <c r="C206" s="20"/>
      <c r="D206" s="20"/>
      <c r="E206" s="20"/>
      <c r="F206" s="52"/>
      <c r="G206" s="6"/>
      <c r="H206" s="6"/>
      <c r="I206" s="6"/>
      <c r="J206" s="5"/>
      <c r="K206" s="5"/>
      <c r="L206" s="5"/>
      <c r="M206" s="5"/>
      <c r="N206" s="6"/>
      <c r="O206" s="6"/>
      <c r="P206" s="6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40"/>
      <c r="B207" s="12"/>
      <c r="C207" s="20"/>
      <c r="D207" s="20"/>
      <c r="E207" s="20"/>
      <c r="F207" s="52"/>
      <c r="G207" s="6"/>
      <c r="H207" s="6"/>
      <c r="I207" s="6"/>
      <c r="J207" s="5"/>
      <c r="K207" s="5"/>
      <c r="L207" s="5"/>
      <c r="M207" s="5"/>
      <c r="N207" s="6"/>
      <c r="O207" s="6"/>
      <c r="P207" s="6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40"/>
      <c r="B208" s="12"/>
      <c r="C208" s="20"/>
      <c r="D208" s="20"/>
      <c r="E208" s="20"/>
      <c r="F208" s="52"/>
      <c r="G208" s="6"/>
      <c r="H208" s="6"/>
      <c r="I208" s="6"/>
      <c r="J208" s="5"/>
      <c r="K208" s="5"/>
      <c r="L208" s="5"/>
      <c r="M208" s="5"/>
      <c r="N208" s="6"/>
      <c r="O208" s="6"/>
      <c r="P208" s="6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40"/>
      <c r="B209" s="12"/>
      <c r="C209" s="20"/>
      <c r="D209" s="20"/>
      <c r="E209" s="20"/>
      <c r="F209" s="52"/>
      <c r="G209" s="6"/>
      <c r="H209" s="6"/>
      <c r="I209" s="6"/>
      <c r="J209" s="5"/>
      <c r="K209" s="5"/>
      <c r="L209" s="5"/>
      <c r="M209" s="5"/>
      <c r="N209" s="6"/>
      <c r="O209" s="6"/>
      <c r="P209" s="6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40"/>
      <c r="B210" s="12"/>
      <c r="C210" s="20"/>
      <c r="D210" s="20"/>
      <c r="E210" s="20"/>
      <c r="F210" s="52"/>
      <c r="G210" s="6"/>
      <c r="H210" s="6"/>
      <c r="I210" s="6"/>
      <c r="J210" s="5"/>
      <c r="K210" s="5"/>
      <c r="L210" s="5"/>
      <c r="M210" s="5"/>
      <c r="N210" s="6"/>
      <c r="O210" s="6"/>
      <c r="P210" s="6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40"/>
      <c r="B211" s="12"/>
      <c r="C211" s="20"/>
      <c r="D211" s="20"/>
      <c r="E211" s="20"/>
      <c r="F211" s="52"/>
      <c r="G211" s="6"/>
      <c r="H211" s="6"/>
      <c r="I211" s="6"/>
      <c r="J211" s="5"/>
      <c r="K211" s="5"/>
      <c r="L211" s="5"/>
      <c r="M211" s="5"/>
      <c r="N211" s="6"/>
      <c r="O211" s="6"/>
      <c r="P211" s="6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40"/>
      <c r="B212" s="12"/>
      <c r="C212" s="20"/>
      <c r="D212" s="20"/>
      <c r="E212" s="20"/>
      <c r="F212" s="52"/>
      <c r="G212" s="6"/>
      <c r="H212" s="6"/>
      <c r="I212" s="6"/>
      <c r="J212" s="5"/>
      <c r="K212" s="5"/>
      <c r="L212" s="5"/>
      <c r="M212" s="5"/>
      <c r="N212" s="6"/>
      <c r="O212" s="6"/>
      <c r="P212" s="6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40"/>
      <c r="B213" s="12"/>
      <c r="C213" s="20"/>
      <c r="D213" s="20"/>
      <c r="E213" s="20"/>
      <c r="F213" s="52"/>
      <c r="G213" s="6"/>
      <c r="H213" s="6"/>
      <c r="I213" s="6"/>
      <c r="J213" s="5"/>
      <c r="K213" s="5"/>
      <c r="L213" s="5"/>
      <c r="M213" s="5"/>
      <c r="N213" s="6"/>
      <c r="O213" s="6"/>
      <c r="P213" s="6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0"/>
      <c r="B214" s="12"/>
      <c r="C214" s="20"/>
      <c r="D214" s="20"/>
      <c r="E214" s="20"/>
      <c r="F214" s="52"/>
      <c r="G214" s="6"/>
      <c r="H214" s="6"/>
      <c r="I214" s="6"/>
      <c r="J214" s="5"/>
      <c r="K214" s="5"/>
      <c r="L214" s="5"/>
      <c r="M214" s="5"/>
      <c r="N214" s="6"/>
      <c r="O214" s="6"/>
      <c r="P214" s="6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40"/>
      <c r="B215" s="12"/>
      <c r="C215" s="20"/>
      <c r="D215" s="20"/>
      <c r="E215" s="20"/>
      <c r="F215" s="52"/>
      <c r="G215" s="6"/>
      <c r="H215" s="6"/>
      <c r="I215" s="6"/>
      <c r="J215" s="5"/>
      <c r="K215" s="5"/>
      <c r="L215" s="5"/>
      <c r="M215" s="5"/>
      <c r="N215" s="6"/>
      <c r="O215" s="6"/>
      <c r="P215" s="6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40"/>
      <c r="B216" s="12"/>
      <c r="C216" s="20"/>
      <c r="D216" s="20"/>
      <c r="E216" s="20"/>
      <c r="F216" s="52"/>
      <c r="G216" s="6"/>
      <c r="H216" s="6"/>
      <c r="I216" s="6"/>
      <c r="J216" s="5"/>
      <c r="K216" s="5"/>
      <c r="L216" s="5"/>
      <c r="M216" s="5"/>
      <c r="N216" s="6"/>
      <c r="O216" s="6"/>
      <c r="P216" s="6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40"/>
      <c r="B217" s="12"/>
      <c r="C217" s="20"/>
      <c r="D217" s="20"/>
      <c r="E217" s="20"/>
      <c r="F217" s="52"/>
      <c r="G217" s="6"/>
      <c r="H217" s="6"/>
      <c r="I217" s="6"/>
      <c r="J217" s="5"/>
      <c r="K217" s="5"/>
      <c r="L217" s="5"/>
      <c r="M217" s="5"/>
      <c r="N217" s="6"/>
      <c r="O217" s="6"/>
      <c r="P217" s="6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40"/>
      <c r="B218" s="12"/>
      <c r="C218" s="20"/>
      <c r="D218" s="20"/>
      <c r="E218" s="20"/>
      <c r="F218" s="52"/>
      <c r="G218" s="6"/>
      <c r="H218" s="6"/>
      <c r="I218" s="6"/>
      <c r="J218" s="5"/>
      <c r="K218" s="5"/>
      <c r="L218" s="5"/>
      <c r="M218" s="5"/>
      <c r="N218" s="6"/>
      <c r="O218" s="6"/>
      <c r="P218" s="6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40"/>
      <c r="B219" s="12"/>
      <c r="C219" s="20"/>
      <c r="D219" s="20"/>
      <c r="E219" s="20"/>
      <c r="F219" s="52"/>
      <c r="G219" s="6"/>
      <c r="H219" s="6"/>
      <c r="I219" s="6"/>
      <c r="J219" s="5"/>
      <c r="K219" s="5"/>
      <c r="L219" s="5"/>
      <c r="M219" s="5"/>
      <c r="N219" s="6"/>
      <c r="O219" s="6"/>
      <c r="P219" s="6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40"/>
      <c r="B220" s="12"/>
      <c r="C220" s="20"/>
      <c r="D220" s="20"/>
      <c r="E220" s="20"/>
      <c r="F220" s="52"/>
      <c r="G220" s="6"/>
      <c r="H220" s="6"/>
      <c r="I220" s="6"/>
      <c r="J220" s="5"/>
      <c r="K220" s="5"/>
      <c r="L220" s="5"/>
      <c r="M220" s="5"/>
      <c r="N220" s="6"/>
      <c r="O220" s="6"/>
      <c r="P220" s="6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40"/>
      <c r="B221" s="12"/>
      <c r="C221" s="20"/>
      <c r="D221" s="20"/>
      <c r="E221" s="20"/>
      <c r="F221" s="52"/>
      <c r="G221" s="6"/>
      <c r="H221" s="6"/>
      <c r="I221" s="6"/>
      <c r="J221" s="5"/>
      <c r="K221" s="5"/>
      <c r="L221" s="5"/>
      <c r="M221" s="5"/>
      <c r="N221" s="6"/>
      <c r="O221" s="6"/>
      <c r="P221" s="6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40"/>
      <c r="B222" s="12"/>
      <c r="C222" s="20"/>
      <c r="D222" s="20"/>
      <c r="E222" s="20"/>
      <c r="F222" s="52"/>
      <c r="G222" s="6"/>
      <c r="H222" s="6"/>
      <c r="I222" s="6"/>
      <c r="J222" s="5"/>
      <c r="K222" s="5"/>
      <c r="L222" s="5"/>
      <c r="M222" s="5"/>
      <c r="N222" s="6"/>
      <c r="O222" s="6"/>
      <c r="P222" s="6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40"/>
      <c r="B223" s="12"/>
      <c r="C223" s="20"/>
      <c r="D223" s="20"/>
      <c r="E223" s="20"/>
      <c r="F223" s="52"/>
      <c r="G223" s="6"/>
      <c r="H223" s="6"/>
      <c r="I223" s="6"/>
      <c r="J223" s="5"/>
      <c r="K223" s="5"/>
      <c r="L223" s="5"/>
      <c r="M223" s="5"/>
      <c r="N223" s="6"/>
      <c r="O223" s="6"/>
      <c r="P223" s="6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40"/>
      <c r="B224" s="12"/>
      <c r="C224" s="20"/>
      <c r="D224" s="20"/>
      <c r="E224" s="20"/>
      <c r="F224" s="52"/>
      <c r="G224" s="6"/>
      <c r="H224" s="6"/>
      <c r="I224" s="6"/>
      <c r="J224" s="5"/>
      <c r="K224" s="5"/>
      <c r="L224" s="5"/>
      <c r="M224" s="5"/>
      <c r="N224" s="6"/>
      <c r="O224" s="6"/>
      <c r="P224" s="6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40"/>
      <c r="B225" s="12"/>
      <c r="C225" s="20"/>
      <c r="D225" s="20"/>
      <c r="E225" s="20"/>
      <c r="F225" s="52"/>
      <c r="G225" s="6"/>
      <c r="H225" s="6"/>
      <c r="I225" s="6"/>
      <c r="J225" s="5"/>
      <c r="K225" s="5"/>
      <c r="L225" s="5"/>
      <c r="M225" s="5"/>
      <c r="N225" s="6"/>
      <c r="O225" s="6"/>
      <c r="P225" s="6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40"/>
      <c r="B226" s="12"/>
      <c r="C226" s="20"/>
      <c r="D226" s="20"/>
      <c r="E226" s="20"/>
      <c r="F226" s="52"/>
      <c r="G226" s="6"/>
      <c r="H226" s="6"/>
      <c r="I226" s="6"/>
      <c r="J226" s="5"/>
      <c r="K226" s="5"/>
      <c r="L226" s="5"/>
      <c r="M226" s="5"/>
      <c r="N226" s="6"/>
      <c r="O226" s="6"/>
      <c r="P226" s="6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/>
    <row r="228" spans="1:26" ht="15.75" customHeight="1" x14ac:dyDescent="0.25"/>
    <row r="229" spans="1:26" ht="15.75" customHeight="1" x14ac:dyDescent="0.25"/>
    <row r="230" spans="1:26" ht="15.75" customHeight="1" x14ac:dyDescent="0.25"/>
    <row r="231" spans="1:26" ht="15.75" customHeight="1" x14ac:dyDescent="0.25"/>
    <row r="232" spans="1:26" ht="15.75" customHeight="1" x14ac:dyDescent="0.25"/>
    <row r="233" spans="1:26" ht="15.75" customHeight="1" x14ac:dyDescent="0.25"/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I1"/>
  </mergeCells>
  <pageMargins left="0.2" right="0.2" top="0.25" bottom="0.2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4" workbookViewId="0">
      <selection activeCell="I6" sqref="I6"/>
    </sheetView>
  </sheetViews>
  <sheetFormatPr defaultColWidth="14.42578125" defaultRowHeight="15" customHeight="1" x14ac:dyDescent="0.25"/>
  <cols>
    <col min="1" max="1" width="27.140625" customWidth="1"/>
    <col min="2" max="2" width="19.5703125" customWidth="1"/>
    <col min="3" max="3" width="12.28515625" customWidth="1"/>
    <col min="4" max="4" width="12" customWidth="1"/>
    <col min="5" max="6" width="12.28515625" customWidth="1"/>
    <col min="7" max="7" width="15.7109375" customWidth="1"/>
    <col min="8" max="8" width="18.85546875" customWidth="1"/>
    <col min="9" max="9" width="17.85546875" customWidth="1"/>
    <col min="10" max="10" width="15.42578125" customWidth="1"/>
    <col min="11" max="11" width="13.85546875" customWidth="1"/>
    <col min="12" max="12" width="10.140625" customWidth="1"/>
    <col min="13" max="13" width="12.5703125" customWidth="1"/>
    <col min="14" max="14" width="13.85546875" customWidth="1"/>
    <col min="15" max="15" width="10.140625" customWidth="1"/>
    <col min="16" max="26" width="8.7109375" customWidth="1"/>
  </cols>
  <sheetData>
    <row r="1" spans="1:26" x14ac:dyDescent="0.25">
      <c r="A1" s="83" t="s">
        <v>5</v>
      </c>
      <c r="B1" s="84"/>
      <c r="C1" s="84"/>
      <c r="D1" s="84"/>
      <c r="E1" s="84"/>
      <c r="F1" s="84"/>
      <c r="G1" s="84"/>
      <c r="H1" s="84"/>
      <c r="I1" s="8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3" t="s">
        <v>16</v>
      </c>
      <c r="B2" s="14" t="s">
        <v>17</v>
      </c>
      <c r="C2" s="15" t="s">
        <v>107</v>
      </c>
      <c r="D2" s="15" t="s">
        <v>108</v>
      </c>
      <c r="E2" s="15" t="s">
        <v>109</v>
      </c>
      <c r="F2" s="15" t="s">
        <v>21</v>
      </c>
      <c r="G2" s="16" t="s">
        <v>188</v>
      </c>
      <c r="H2" s="16" t="s">
        <v>23</v>
      </c>
      <c r="I2" s="16" t="s">
        <v>24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48" t="s">
        <v>189</v>
      </c>
      <c r="B3" s="49" t="s">
        <v>190</v>
      </c>
      <c r="C3" s="41">
        <v>279612.45</v>
      </c>
      <c r="D3" s="42">
        <v>276890.53999999998</v>
      </c>
      <c r="E3" s="41">
        <v>267839.44</v>
      </c>
      <c r="F3" s="23">
        <v>264268.90999999997</v>
      </c>
      <c r="G3" s="24">
        <v>178250.84</v>
      </c>
      <c r="H3" s="6">
        <v>279115.8</v>
      </c>
      <c r="I3" s="6">
        <v>294978.99</v>
      </c>
      <c r="J3" s="46"/>
      <c r="K3" s="29"/>
      <c r="L3" s="30"/>
      <c r="M3" s="6"/>
      <c r="N3" s="29"/>
      <c r="O3" s="30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48" t="s">
        <v>145</v>
      </c>
      <c r="B4" s="49" t="s">
        <v>191</v>
      </c>
      <c r="C4" s="41">
        <v>900</v>
      </c>
      <c r="D4" s="42">
        <v>900</v>
      </c>
      <c r="E4" s="41">
        <v>875.2</v>
      </c>
      <c r="F4" s="23">
        <v>677.62</v>
      </c>
      <c r="G4" s="24">
        <v>0</v>
      </c>
      <c r="H4" s="6">
        <v>700</v>
      </c>
      <c r="I4" s="43">
        <v>700</v>
      </c>
      <c r="J4" s="46"/>
      <c r="K4" s="29"/>
      <c r="L4" s="30"/>
      <c r="M4" s="6"/>
      <c r="N4" s="29"/>
      <c r="O4" s="30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48" t="s">
        <v>192</v>
      </c>
      <c r="B5" s="49" t="s">
        <v>193</v>
      </c>
      <c r="C5" s="41">
        <v>17216.71</v>
      </c>
      <c r="D5" s="42">
        <v>22633.9</v>
      </c>
      <c r="E5" s="41">
        <v>20640.62</v>
      </c>
      <c r="F5" s="23">
        <v>14360.63</v>
      </c>
      <c r="G5" s="24">
        <v>11634.42</v>
      </c>
      <c r="H5" s="6">
        <v>10000</v>
      </c>
      <c r="I5" s="43">
        <v>10000</v>
      </c>
      <c r="J5" s="46"/>
      <c r="K5" s="29"/>
      <c r="L5" s="30"/>
      <c r="M5" s="5"/>
      <c r="N5" s="29"/>
      <c r="O5" s="30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48" t="s">
        <v>194</v>
      </c>
      <c r="B6" s="49" t="s">
        <v>195</v>
      </c>
      <c r="C6" s="41">
        <v>22031.17</v>
      </c>
      <c r="D6" s="42">
        <v>20148.21</v>
      </c>
      <c r="E6" s="41">
        <v>20643.39</v>
      </c>
      <c r="F6" s="23">
        <v>20281.39</v>
      </c>
      <c r="G6" s="24">
        <v>13741.79</v>
      </c>
      <c r="H6" s="6">
        <v>22030.560000000001</v>
      </c>
      <c r="I6" s="43">
        <f>(+I3+I5)*7.65%</f>
        <v>23330.892734999998</v>
      </c>
      <c r="J6" s="46"/>
      <c r="K6" s="29"/>
      <c r="L6" s="30"/>
      <c r="M6" s="5"/>
      <c r="N6" s="29"/>
      <c r="O6" s="30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48" t="s">
        <v>196</v>
      </c>
      <c r="B7" s="49" t="s">
        <v>197</v>
      </c>
      <c r="C7" s="41">
        <v>55804.29</v>
      </c>
      <c r="D7" s="42">
        <v>69099.02</v>
      </c>
      <c r="E7" s="41">
        <v>52810.02</v>
      </c>
      <c r="F7" s="23">
        <v>38511.31</v>
      </c>
      <c r="G7" s="24">
        <v>34626.559999999998</v>
      </c>
      <c r="H7" s="6">
        <v>59688.959999999999</v>
      </c>
      <c r="I7" s="43">
        <v>42968.76</v>
      </c>
      <c r="J7" s="46"/>
      <c r="K7" s="29"/>
      <c r="L7" s="30"/>
      <c r="M7" s="5"/>
      <c r="N7" s="29"/>
      <c r="O7" s="30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48" t="s">
        <v>198</v>
      </c>
      <c r="B8" s="49" t="s">
        <v>199</v>
      </c>
      <c r="C8" s="41">
        <v>46480.3</v>
      </c>
      <c r="D8" s="42">
        <v>45728.88</v>
      </c>
      <c r="E8" s="41">
        <v>50555.41</v>
      </c>
      <c r="F8" s="23">
        <v>51155.74</v>
      </c>
      <c r="G8" s="24">
        <v>23910.94</v>
      </c>
      <c r="H8" s="6">
        <f>(+H3+H5)*19.24%</f>
        <v>55625.879919999992</v>
      </c>
      <c r="I8" s="43">
        <f>+(I3+I5)*20.24%</f>
        <v>61727.747575999994</v>
      </c>
      <c r="J8" s="43"/>
      <c r="K8" s="29"/>
      <c r="L8" s="30"/>
      <c r="M8" s="5"/>
      <c r="N8" s="29"/>
      <c r="O8" s="30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48" t="s">
        <v>200</v>
      </c>
      <c r="B9" s="49" t="s">
        <v>201</v>
      </c>
      <c r="C9" s="41">
        <v>32719.03</v>
      </c>
      <c r="D9" s="42">
        <v>36381.69</v>
      </c>
      <c r="E9" s="41">
        <v>47030.97</v>
      </c>
      <c r="F9" s="23">
        <v>31445.43</v>
      </c>
      <c r="G9" s="24">
        <v>16215.43</v>
      </c>
      <c r="H9" s="6">
        <v>32175.35</v>
      </c>
      <c r="I9" s="43">
        <v>32806.639999999999</v>
      </c>
      <c r="J9" s="46"/>
      <c r="K9" s="29"/>
      <c r="L9" s="30"/>
      <c r="M9" s="5"/>
      <c r="N9" s="29"/>
      <c r="O9" s="30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48" t="s">
        <v>202</v>
      </c>
      <c r="B10" s="49" t="s">
        <v>203</v>
      </c>
      <c r="C10" s="41">
        <v>0</v>
      </c>
      <c r="D10" s="42">
        <v>2107.56</v>
      </c>
      <c r="E10" s="41">
        <v>1620.54</v>
      </c>
      <c r="F10" s="23">
        <v>1132.0999999999999</v>
      </c>
      <c r="G10" s="24">
        <v>271.91000000000003</v>
      </c>
      <c r="H10" s="6">
        <v>0</v>
      </c>
      <c r="I10" s="43">
        <v>0</v>
      </c>
      <c r="J10" s="46"/>
      <c r="K10" s="29"/>
      <c r="L10" s="30"/>
      <c r="M10" s="5"/>
      <c r="N10" s="29"/>
      <c r="O10" s="3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48" t="s">
        <v>204</v>
      </c>
      <c r="B11" s="49" t="s">
        <v>205</v>
      </c>
      <c r="C11" s="41">
        <v>5661.77</v>
      </c>
      <c r="D11" s="42">
        <v>10939.81</v>
      </c>
      <c r="E11" s="41">
        <v>7189.79</v>
      </c>
      <c r="F11" s="23">
        <v>4796.13</v>
      </c>
      <c r="G11" s="24">
        <v>2439.1</v>
      </c>
      <c r="H11" s="6">
        <v>2500</v>
      </c>
      <c r="I11" s="43">
        <v>1250</v>
      </c>
      <c r="J11" s="46"/>
      <c r="K11" s="29"/>
      <c r="L11" s="30"/>
      <c r="M11" s="5"/>
      <c r="N11" s="29"/>
      <c r="O11" s="30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48" t="s">
        <v>206</v>
      </c>
      <c r="B12" s="49" t="s">
        <v>207</v>
      </c>
      <c r="C12" s="41">
        <v>943</v>
      </c>
      <c r="D12" s="42">
        <v>2538</v>
      </c>
      <c r="E12" s="41">
        <v>2268</v>
      </c>
      <c r="F12" s="23">
        <v>2841.43</v>
      </c>
      <c r="G12" s="24">
        <v>114</v>
      </c>
      <c r="H12" s="6">
        <v>1500</v>
      </c>
      <c r="I12" s="43">
        <v>1000</v>
      </c>
      <c r="J12" s="46"/>
      <c r="K12" s="29"/>
      <c r="L12" s="30"/>
      <c r="M12" s="5"/>
      <c r="N12" s="29"/>
      <c r="O12" s="3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48" t="s">
        <v>208</v>
      </c>
      <c r="B13" s="49" t="s">
        <v>209</v>
      </c>
      <c r="C13" s="41">
        <v>20</v>
      </c>
      <c r="D13" s="42">
        <v>30</v>
      </c>
      <c r="E13" s="41">
        <v>300</v>
      </c>
      <c r="F13" s="23">
        <v>434</v>
      </c>
      <c r="G13" s="24">
        <v>0</v>
      </c>
      <c r="H13" s="6">
        <v>350</v>
      </c>
      <c r="I13" s="43">
        <v>350</v>
      </c>
      <c r="J13" s="46"/>
      <c r="K13" s="29"/>
      <c r="L13" s="30"/>
      <c r="M13" s="5"/>
      <c r="N13" s="29"/>
      <c r="O13" s="3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48" t="s">
        <v>210</v>
      </c>
      <c r="B14" s="49" t="s">
        <v>211</v>
      </c>
      <c r="C14" s="41">
        <v>0</v>
      </c>
      <c r="D14" s="42">
        <v>900.29</v>
      </c>
      <c r="E14" s="41">
        <v>1175.4000000000001</v>
      </c>
      <c r="F14" s="23">
        <v>569.02</v>
      </c>
      <c r="G14" s="24">
        <v>339.1</v>
      </c>
      <c r="H14" s="6">
        <v>500</v>
      </c>
      <c r="I14" s="43">
        <v>500</v>
      </c>
      <c r="J14" s="46"/>
      <c r="K14" s="29"/>
      <c r="L14" s="30"/>
      <c r="M14" s="5"/>
      <c r="N14" s="29"/>
      <c r="O14" s="3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48" t="s">
        <v>212</v>
      </c>
      <c r="B15" s="49" t="s">
        <v>213</v>
      </c>
      <c r="C15" s="41">
        <v>10944.14</v>
      </c>
      <c r="D15" s="42">
        <v>4285.13</v>
      </c>
      <c r="E15" s="41">
        <v>20251.93</v>
      </c>
      <c r="F15" s="23">
        <v>4160.8599999999997</v>
      </c>
      <c r="G15" s="24">
        <v>2888.07</v>
      </c>
      <c r="H15" s="6">
        <v>2500</v>
      </c>
      <c r="I15" s="43">
        <v>2500</v>
      </c>
      <c r="J15" s="46"/>
      <c r="K15" s="29"/>
      <c r="L15" s="30"/>
      <c r="M15" s="5"/>
      <c r="N15" s="29"/>
      <c r="O15" s="3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48" t="s">
        <v>214</v>
      </c>
      <c r="B16" s="49" t="s">
        <v>215</v>
      </c>
      <c r="C16" s="41">
        <v>11605.99</v>
      </c>
      <c r="D16" s="42">
        <v>29917.98</v>
      </c>
      <c r="E16" s="41">
        <v>18776.7</v>
      </c>
      <c r="F16" s="23">
        <v>15308.9</v>
      </c>
      <c r="G16" s="24">
        <v>15538.68</v>
      </c>
      <c r="H16" s="6">
        <v>10000</v>
      </c>
      <c r="I16" s="43">
        <v>10000</v>
      </c>
      <c r="J16" s="46"/>
      <c r="K16" s="29"/>
      <c r="L16" s="30"/>
      <c r="M16" s="5"/>
      <c r="N16" s="29"/>
      <c r="O16" s="30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48" t="s">
        <v>216</v>
      </c>
      <c r="B17" s="49" t="s">
        <v>217</v>
      </c>
      <c r="C17" s="41">
        <v>2086.6999999999998</v>
      </c>
      <c r="D17" s="42">
        <v>4262.8900000000003</v>
      </c>
      <c r="E17" s="41">
        <v>3362.17</v>
      </c>
      <c r="F17" s="23">
        <v>3042.03</v>
      </c>
      <c r="G17" s="24">
        <v>2702</v>
      </c>
      <c r="H17" s="6">
        <v>2500</v>
      </c>
      <c r="I17" s="43">
        <v>2500</v>
      </c>
      <c r="J17" s="46"/>
      <c r="K17" s="29"/>
      <c r="L17" s="30"/>
      <c r="M17" s="5"/>
      <c r="N17" s="29"/>
      <c r="O17" s="30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48" t="s">
        <v>168</v>
      </c>
      <c r="B18" s="49" t="s">
        <v>218</v>
      </c>
      <c r="C18" s="41">
        <v>22277.68</v>
      </c>
      <c r="D18" s="42">
        <v>30096.22</v>
      </c>
      <c r="E18" s="41">
        <v>36003</v>
      </c>
      <c r="F18" s="23">
        <v>22581.5</v>
      </c>
      <c r="G18" s="24">
        <v>17964.54</v>
      </c>
      <c r="H18" s="6">
        <v>33464</v>
      </c>
      <c r="I18" s="43">
        <v>37725.53</v>
      </c>
      <c r="J18" s="46"/>
      <c r="K18" s="29"/>
      <c r="L18" s="30"/>
      <c r="M18" s="5"/>
      <c r="N18" s="29"/>
      <c r="O18" s="30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48" t="s">
        <v>170</v>
      </c>
      <c r="B19" s="49" t="s">
        <v>219</v>
      </c>
      <c r="C19" s="41">
        <v>2267.5</v>
      </c>
      <c r="D19" s="42">
        <v>2341.5</v>
      </c>
      <c r="E19" s="41">
        <v>2334.12</v>
      </c>
      <c r="F19" s="23">
        <v>1222</v>
      </c>
      <c r="G19" s="24">
        <v>1548.25</v>
      </c>
      <c r="H19" s="6">
        <v>2341.5</v>
      </c>
      <c r="I19" s="43">
        <v>3251.33</v>
      </c>
      <c r="J19" s="46"/>
      <c r="K19" s="29"/>
      <c r="L19" s="30"/>
      <c r="M19" s="5"/>
      <c r="N19" s="29"/>
      <c r="O19" s="3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48" t="s">
        <v>220</v>
      </c>
      <c r="B20" s="49" t="s">
        <v>221</v>
      </c>
      <c r="C20" s="41">
        <v>4681</v>
      </c>
      <c r="D20" s="42">
        <v>4783</v>
      </c>
      <c r="E20" s="41">
        <v>5329.8</v>
      </c>
      <c r="F20" s="23">
        <v>5153</v>
      </c>
      <c r="G20" s="24">
        <v>2635</v>
      </c>
      <c r="H20" s="6">
        <v>5044</v>
      </c>
      <c r="I20" s="43">
        <v>5533.5</v>
      </c>
      <c r="J20" s="46"/>
      <c r="K20" s="29"/>
      <c r="L20" s="30"/>
      <c r="M20" s="5"/>
      <c r="N20" s="29"/>
      <c r="O20" s="3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48" t="s">
        <v>222</v>
      </c>
      <c r="B21" s="49" t="s">
        <v>223</v>
      </c>
      <c r="C21" s="41">
        <v>24465.07</v>
      </c>
      <c r="D21" s="42">
        <v>18254.810000000001</v>
      </c>
      <c r="E21" s="41">
        <v>16649.79</v>
      </c>
      <c r="F21" s="23">
        <v>15162.52</v>
      </c>
      <c r="G21" s="24">
        <v>9341.94</v>
      </c>
      <c r="H21" s="6">
        <v>17000</v>
      </c>
      <c r="I21" s="43">
        <v>17000</v>
      </c>
      <c r="J21" s="46"/>
      <c r="K21" s="29"/>
      <c r="L21" s="30"/>
      <c r="M21" s="5"/>
      <c r="N21" s="29"/>
      <c r="O21" s="3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48" t="s">
        <v>134</v>
      </c>
      <c r="B22" s="49" t="s">
        <v>224</v>
      </c>
      <c r="C22" s="41">
        <v>-200.77</v>
      </c>
      <c r="D22" s="42">
        <v>515.85</v>
      </c>
      <c r="E22" s="41">
        <v>520</v>
      </c>
      <c r="F22" s="23">
        <v>1208.4000000000001</v>
      </c>
      <c r="G22" s="24">
        <v>425</v>
      </c>
      <c r="H22" s="6">
        <v>750</v>
      </c>
      <c r="I22" s="43">
        <v>750</v>
      </c>
      <c r="J22" s="46"/>
      <c r="K22" s="29"/>
      <c r="L22" s="30"/>
      <c r="M22" s="5"/>
      <c r="N22" s="29"/>
      <c r="O22" s="3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48" t="s">
        <v>225</v>
      </c>
      <c r="B23" s="49" t="s">
        <v>226</v>
      </c>
      <c r="C23" s="41">
        <v>11577.7</v>
      </c>
      <c r="D23" s="42">
        <v>7703.79</v>
      </c>
      <c r="E23" s="41">
        <v>8766.5499999999993</v>
      </c>
      <c r="F23" s="23">
        <v>9656.27</v>
      </c>
      <c r="G23" s="24">
        <v>8323.4</v>
      </c>
      <c r="H23" s="6">
        <v>3000</v>
      </c>
      <c r="I23" s="43">
        <v>3000</v>
      </c>
      <c r="J23" s="46"/>
      <c r="K23" s="29"/>
      <c r="L23" s="30"/>
      <c r="M23" s="5"/>
      <c r="N23" s="29"/>
      <c r="O23" s="3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48" t="s">
        <v>227</v>
      </c>
      <c r="B24" s="49" t="s">
        <v>228</v>
      </c>
      <c r="C24" s="41">
        <v>3221.04</v>
      </c>
      <c r="D24" s="42">
        <v>1663.23</v>
      </c>
      <c r="E24" s="41">
        <v>1968.73</v>
      </c>
      <c r="F24" s="23">
        <v>1669.51</v>
      </c>
      <c r="G24" s="24">
        <v>1070.03</v>
      </c>
      <c r="H24" s="6">
        <v>1500</v>
      </c>
      <c r="I24" s="43">
        <v>1500</v>
      </c>
      <c r="J24" s="46"/>
      <c r="K24" s="29"/>
      <c r="L24" s="30"/>
      <c r="M24" s="5"/>
      <c r="N24" s="29"/>
      <c r="O24" s="3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48" t="s">
        <v>229</v>
      </c>
      <c r="B25" s="49" t="s">
        <v>230</v>
      </c>
      <c r="C25" s="41">
        <v>4189.2700000000004</v>
      </c>
      <c r="D25" s="42">
        <v>4530.38</v>
      </c>
      <c r="E25" s="41">
        <v>5374.72</v>
      </c>
      <c r="F25" s="23">
        <v>4152.1000000000004</v>
      </c>
      <c r="G25" s="24">
        <v>3565.21</v>
      </c>
      <c r="H25" s="6">
        <v>5400</v>
      </c>
      <c r="I25" s="43">
        <v>5400</v>
      </c>
      <c r="J25" s="46"/>
      <c r="K25" s="29"/>
      <c r="L25" s="30"/>
      <c r="M25" s="5"/>
      <c r="N25" s="29"/>
      <c r="O25" s="3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48" t="s">
        <v>231</v>
      </c>
      <c r="B26" s="49" t="s">
        <v>232</v>
      </c>
      <c r="C26" s="41">
        <v>27521.23</v>
      </c>
      <c r="D26" s="42">
        <v>32372.57</v>
      </c>
      <c r="E26" s="41">
        <v>18190.91</v>
      </c>
      <c r="F26" s="23">
        <v>17570.169999999998</v>
      </c>
      <c r="G26" s="24">
        <v>15551.16</v>
      </c>
      <c r="H26" s="6">
        <v>18000</v>
      </c>
      <c r="I26" s="43">
        <v>25000</v>
      </c>
      <c r="J26" s="46"/>
      <c r="K26" s="29"/>
      <c r="L26" s="30"/>
      <c r="M26" s="5"/>
      <c r="N26" s="29"/>
      <c r="O26" s="3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46" t="s">
        <v>233</v>
      </c>
      <c r="B27" s="53" t="s">
        <v>234</v>
      </c>
      <c r="C27" s="20">
        <v>0</v>
      </c>
      <c r="D27" s="42">
        <v>0</v>
      </c>
      <c r="E27" s="41">
        <v>687</v>
      </c>
      <c r="F27" s="23">
        <v>20602.32</v>
      </c>
      <c r="G27" s="24">
        <v>13734.88</v>
      </c>
      <c r="H27" s="6">
        <v>20600</v>
      </c>
      <c r="I27" s="43">
        <v>20602.32</v>
      </c>
      <c r="J27" s="46"/>
      <c r="K27" s="29"/>
      <c r="L27" s="30"/>
      <c r="M27" s="5"/>
      <c r="N27" s="29"/>
      <c r="O27" s="30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46" t="s">
        <v>235</v>
      </c>
      <c r="B28" s="54" t="s">
        <v>236</v>
      </c>
      <c r="C28" s="20">
        <v>0</v>
      </c>
      <c r="D28" s="42">
        <v>0</v>
      </c>
      <c r="E28" s="41">
        <v>0</v>
      </c>
      <c r="F28" s="52">
        <v>0</v>
      </c>
      <c r="G28" s="24">
        <v>9845.9699999999993</v>
      </c>
      <c r="H28" s="6">
        <v>0</v>
      </c>
      <c r="I28" s="43">
        <v>1000</v>
      </c>
      <c r="J28" s="46"/>
      <c r="K28" s="5"/>
      <c r="L28" s="5"/>
      <c r="M28" s="5"/>
      <c r="N28" s="29"/>
      <c r="O28" s="3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48" t="s">
        <v>181</v>
      </c>
      <c r="B29" s="49" t="s">
        <v>237</v>
      </c>
      <c r="C29" s="20">
        <v>0</v>
      </c>
      <c r="D29" s="42">
        <v>2555.16</v>
      </c>
      <c r="E29" s="41">
        <v>0</v>
      </c>
      <c r="F29" s="52">
        <v>0</v>
      </c>
      <c r="G29" s="24">
        <v>0</v>
      </c>
      <c r="H29" s="6">
        <v>0</v>
      </c>
      <c r="I29" s="43">
        <v>0</v>
      </c>
      <c r="J29" s="46"/>
      <c r="K29" s="5"/>
      <c r="L29" s="5"/>
      <c r="M29" s="5"/>
      <c r="N29" s="29"/>
      <c r="O29" s="3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46" t="s">
        <v>183</v>
      </c>
      <c r="B30" s="53" t="s">
        <v>238</v>
      </c>
      <c r="C30" s="41">
        <v>155.93</v>
      </c>
      <c r="D30" s="42">
        <v>0</v>
      </c>
      <c r="E30" s="41">
        <v>677.1</v>
      </c>
      <c r="F30" s="23">
        <v>150</v>
      </c>
      <c r="G30" s="24">
        <v>0</v>
      </c>
      <c r="H30" s="6">
        <v>0</v>
      </c>
      <c r="I30" s="43">
        <v>0</v>
      </c>
      <c r="J30" s="46"/>
      <c r="K30" s="29"/>
      <c r="L30" s="30"/>
      <c r="M30" s="5"/>
      <c r="N30" s="29"/>
      <c r="O30" s="3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48" t="s">
        <v>239</v>
      </c>
      <c r="B31" s="49" t="s">
        <v>240</v>
      </c>
      <c r="C31" s="41">
        <v>350</v>
      </c>
      <c r="D31" s="42">
        <v>0</v>
      </c>
      <c r="E31" s="41">
        <v>350</v>
      </c>
      <c r="F31" s="23">
        <v>0</v>
      </c>
      <c r="G31" s="24">
        <v>0</v>
      </c>
      <c r="H31" s="6">
        <v>150</v>
      </c>
      <c r="I31" s="43">
        <v>150</v>
      </c>
      <c r="J31" s="46"/>
      <c r="K31" s="29"/>
      <c r="L31" s="30"/>
      <c r="M31" s="5"/>
      <c r="N31" s="29"/>
      <c r="O31" s="3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48" t="s">
        <v>241</v>
      </c>
      <c r="B32" s="49" t="s">
        <v>242</v>
      </c>
      <c r="C32" s="41">
        <v>3600</v>
      </c>
      <c r="D32" s="42">
        <v>3540</v>
      </c>
      <c r="E32" s="41">
        <v>3540</v>
      </c>
      <c r="F32" s="23">
        <v>3734.31</v>
      </c>
      <c r="G32" s="24">
        <v>5272.31</v>
      </c>
      <c r="H32" s="6">
        <v>3540</v>
      </c>
      <c r="I32" s="43">
        <v>3870</v>
      </c>
      <c r="J32" s="46"/>
      <c r="K32" s="29"/>
      <c r="L32" s="30"/>
      <c r="M32" s="5"/>
      <c r="N32" s="29"/>
      <c r="O32" s="3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46" t="s">
        <v>243</v>
      </c>
      <c r="B33" s="53" t="s">
        <v>244</v>
      </c>
      <c r="C33" s="20">
        <v>0</v>
      </c>
      <c r="D33" s="42">
        <v>0</v>
      </c>
      <c r="E33" s="41">
        <v>6917.63</v>
      </c>
      <c r="F33" s="23">
        <v>563.29</v>
      </c>
      <c r="G33" s="24">
        <v>3931.83</v>
      </c>
      <c r="H33" s="6">
        <v>0</v>
      </c>
      <c r="I33" s="43">
        <v>2500</v>
      </c>
      <c r="J33" s="46"/>
      <c r="K33" s="29"/>
      <c r="L33" s="30"/>
      <c r="M33" s="5"/>
      <c r="N33" s="29"/>
      <c r="O33" s="30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48" t="s">
        <v>245</v>
      </c>
      <c r="B34" s="49" t="s">
        <v>246</v>
      </c>
      <c r="C34" s="41">
        <v>927.14</v>
      </c>
      <c r="D34" s="42">
        <v>246.84</v>
      </c>
      <c r="E34" s="41">
        <v>0</v>
      </c>
      <c r="F34" s="23">
        <v>0</v>
      </c>
      <c r="G34" s="24">
        <v>0</v>
      </c>
      <c r="H34" s="6">
        <v>100</v>
      </c>
      <c r="I34" s="43">
        <v>100</v>
      </c>
      <c r="J34" s="46"/>
      <c r="K34" s="29"/>
      <c r="L34" s="30"/>
      <c r="M34" s="5"/>
      <c r="N34" s="29"/>
      <c r="O34" s="30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48" t="s">
        <v>247</v>
      </c>
      <c r="B35" s="49" t="s">
        <v>248</v>
      </c>
      <c r="C35" s="41">
        <v>-213.97</v>
      </c>
      <c r="D35" s="42">
        <v>4298.87</v>
      </c>
      <c r="E35" s="41">
        <v>6009.09</v>
      </c>
      <c r="F35" s="23">
        <v>6319.98</v>
      </c>
      <c r="G35" s="24">
        <v>1038.73</v>
      </c>
      <c r="H35" s="6">
        <v>1500</v>
      </c>
      <c r="I35" s="43">
        <v>1500</v>
      </c>
      <c r="J35" s="46"/>
      <c r="K35" s="29"/>
      <c r="L35" s="30"/>
      <c r="M35" s="5"/>
      <c r="N35" s="29"/>
      <c r="O35" s="3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48" t="s">
        <v>249</v>
      </c>
      <c r="B36" s="49" t="s">
        <v>250</v>
      </c>
      <c r="C36" s="41">
        <v>1050</v>
      </c>
      <c r="D36" s="42">
        <v>500</v>
      </c>
      <c r="E36" s="41">
        <v>475</v>
      </c>
      <c r="F36" s="23">
        <v>400</v>
      </c>
      <c r="G36" s="24">
        <v>0</v>
      </c>
      <c r="H36" s="6">
        <v>500</v>
      </c>
      <c r="I36" s="43">
        <v>500</v>
      </c>
      <c r="J36" s="6"/>
      <c r="K36" s="29"/>
      <c r="L36" s="30"/>
      <c r="M36" s="5"/>
      <c r="N36" s="29"/>
      <c r="O36" s="3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48" t="s">
        <v>251</v>
      </c>
      <c r="B37" s="49" t="s">
        <v>252</v>
      </c>
      <c r="C37" s="41">
        <v>3528</v>
      </c>
      <c r="D37" s="42">
        <v>1512</v>
      </c>
      <c r="E37" s="41">
        <v>2604.13</v>
      </c>
      <c r="F37" s="23">
        <v>142.5</v>
      </c>
      <c r="G37" s="24">
        <v>2238.96</v>
      </c>
      <c r="H37" s="6">
        <v>3540</v>
      </c>
      <c r="I37" s="43">
        <v>3500</v>
      </c>
      <c r="J37" s="6"/>
      <c r="K37" s="29"/>
      <c r="L37" s="30"/>
      <c r="M37" s="5"/>
      <c r="N37" s="29"/>
      <c r="O37" s="3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40"/>
      <c r="B38" s="12"/>
      <c r="C38" s="20">
        <f t="shared" ref="C38:I38" si="0">SUM(C3:C37)</f>
        <v>595422.37</v>
      </c>
      <c r="D38" s="20">
        <f t="shared" si="0"/>
        <v>641678.12</v>
      </c>
      <c r="E38" s="41">
        <f t="shared" si="0"/>
        <v>631737.15000000014</v>
      </c>
      <c r="F38" s="41">
        <f t="shared" si="0"/>
        <v>563273.37000000011</v>
      </c>
      <c r="G38" s="47">
        <f t="shared" si="0"/>
        <v>399160.04999999993</v>
      </c>
      <c r="H38" s="47">
        <f t="shared" si="0"/>
        <v>595616.0499199999</v>
      </c>
      <c r="I38" s="47">
        <f t="shared" si="0"/>
        <v>617495.71031099989</v>
      </c>
      <c r="J38" s="47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40"/>
      <c r="B39" s="12"/>
      <c r="C39" s="20"/>
      <c r="D39" s="20"/>
      <c r="E39" s="41"/>
      <c r="F39" s="52"/>
      <c r="G39" s="6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40"/>
      <c r="B40" s="12"/>
      <c r="C40" s="20"/>
      <c r="D40" s="20"/>
      <c r="E40" s="20"/>
      <c r="F40" s="52"/>
      <c r="G40" s="6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40"/>
      <c r="B41" s="12"/>
      <c r="C41" s="20"/>
      <c r="D41" s="20"/>
      <c r="E41" s="20"/>
      <c r="F41" s="52"/>
      <c r="G41" s="6"/>
      <c r="H41" s="6"/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40"/>
      <c r="B42" s="12"/>
      <c r="C42" s="20"/>
      <c r="D42" s="20"/>
      <c r="E42" s="20"/>
      <c r="F42" s="52"/>
      <c r="G42" s="6"/>
      <c r="H42" s="6"/>
      <c r="I42" s="6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40"/>
      <c r="B43" s="12"/>
      <c r="C43" s="20"/>
      <c r="D43" s="20"/>
      <c r="E43" s="20"/>
      <c r="F43" s="52"/>
      <c r="G43" s="6"/>
      <c r="H43" s="6"/>
      <c r="I43" s="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40"/>
      <c r="B44" s="12"/>
      <c r="C44" s="20"/>
      <c r="D44" s="20"/>
      <c r="E44" s="20"/>
      <c r="F44" s="52"/>
      <c r="G44" s="6"/>
      <c r="H44" s="6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40"/>
      <c r="B45" s="12"/>
      <c r="C45" s="20"/>
      <c r="D45" s="20"/>
      <c r="E45" s="20"/>
      <c r="F45" s="52"/>
      <c r="G45" s="6"/>
      <c r="H45" s="6"/>
      <c r="I45" s="6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40"/>
      <c r="B46" s="12"/>
      <c r="C46" s="20"/>
      <c r="D46" s="20"/>
      <c r="E46" s="20"/>
      <c r="F46" s="52"/>
      <c r="G46" s="6"/>
      <c r="H46" s="6"/>
      <c r="I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40"/>
      <c r="B47" s="12"/>
      <c r="C47" s="20"/>
      <c r="D47" s="20"/>
      <c r="E47" s="20"/>
      <c r="F47" s="52"/>
      <c r="G47" s="6"/>
      <c r="H47" s="6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40"/>
      <c r="B48" s="12"/>
      <c r="C48" s="20"/>
      <c r="D48" s="20"/>
      <c r="E48" s="20"/>
      <c r="F48" s="52"/>
      <c r="G48" s="6"/>
      <c r="H48" s="6"/>
      <c r="I48" s="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40"/>
      <c r="B49" s="12"/>
      <c r="C49" s="20"/>
      <c r="D49" s="20"/>
      <c r="E49" s="20"/>
      <c r="F49" s="52"/>
      <c r="G49" s="6"/>
      <c r="H49" s="6"/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40"/>
      <c r="B50" s="12"/>
      <c r="C50" s="20"/>
      <c r="D50" s="20"/>
      <c r="E50" s="20"/>
      <c r="F50" s="52"/>
      <c r="G50" s="6"/>
      <c r="H50" s="6"/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40"/>
      <c r="B51" s="12"/>
      <c r="C51" s="20"/>
      <c r="D51" s="20"/>
      <c r="E51" s="20"/>
      <c r="F51" s="52"/>
      <c r="G51" s="6"/>
      <c r="H51" s="6"/>
      <c r="I51" s="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40"/>
      <c r="B52" s="12"/>
      <c r="C52" s="20"/>
      <c r="D52" s="20"/>
      <c r="E52" s="20"/>
      <c r="F52" s="52"/>
      <c r="G52" s="6"/>
      <c r="H52" s="6"/>
      <c r="I52" s="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40"/>
      <c r="B53" s="12"/>
      <c r="C53" s="20"/>
      <c r="D53" s="20"/>
      <c r="E53" s="20"/>
      <c r="F53" s="52"/>
      <c r="G53" s="6"/>
      <c r="H53" s="6"/>
      <c r="I53" s="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40"/>
      <c r="B54" s="12"/>
      <c r="C54" s="20"/>
      <c r="D54" s="20"/>
      <c r="E54" s="20"/>
      <c r="F54" s="52"/>
      <c r="G54" s="6"/>
      <c r="H54" s="6"/>
      <c r="I54" s="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40"/>
      <c r="B55" s="12"/>
      <c r="C55" s="20"/>
      <c r="D55" s="20"/>
      <c r="E55" s="20"/>
      <c r="F55" s="52"/>
      <c r="G55" s="6"/>
      <c r="H55" s="6"/>
      <c r="I55" s="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40"/>
      <c r="B56" s="12"/>
      <c r="C56" s="20"/>
      <c r="D56" s="20"/>
      <c r="E56" s="20"/>
      <c r="F56" s="52"/>
      <c r="G56" s="6"/>
      <c r="H56" s="6"/>
      <c r="I56" s="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40"/>
      <c r="B57" s="12"/>
      <c r="C57" s="20"/>
      <c r="D57" s="20"/>
      <c r="E57" s="20"/>
      <c r="F57" s="52"/>
      <c r="G57" s="6"/>
      <c r="H57" s="6"/>
      <c r="I57" s="6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40"/>
      <c r="B58" s="12"/>
      <c r="C58" s="20"/>
      <c r="D58" s="20"/>
      <c r="E58" s="20"/>
      <c r="F58" s="52"/>
      <c r="G58" s="6"/>
      <c r="H58" s="6"/>
      <c r="I58" s="6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40"/>
      <c r="B59" s="12"/>
      <c r="C59" s="20"/>
      <c r="D59" s="20"/>
      <c r="E59" s="20"/>
      <c r="F59" s="52"/>
      <c r="G59" s="6"/>
      <c r="H59" s="6"/>
      <c r="I59" s="6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40"/>
      <c r="B60" s="12"/>
      <c r="C60" s="20"/>
      <c r="D60" s="20"/>
      <c r="E60" s="20"/>
      <c r="F60" s="52"/>
      <c r="G60" s="6"/>
      <c r="H60" s="6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40"/>
      <c r="B61" s="12"/>
      <c r="C61" s="20"/>
      <c r="D61" s="20"/>
      <c r="E61" s="20"/>
      <c r="F61" s="52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40"/>
      <c r="B62" s="12"/>
      <c r="C62" s="20"/>
      <c r="D62" s="20"/>
      <c r="E62" s="20"/>
      <c r="F62" s="52"/>
      <c r="G62" s="6"/>
      <c r="H62" s="6"/>
      <c r="I62" s="6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40"/>
      <c r="B63" s="12"/>
      <c r="C63" s="20"/>
      <c r="D63" s="20"/>
      <c r="E63" s="20"/>
      <c r="F63" s="52"/>
      <c r="G63" s="6"/>
      <c r="H63" s="6"/>
      <c r="I63" s="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40"/>
      <c r="B64" s="12"/>
      <c r="C64" s="20"/>
      <c r="D64" s="20"/>
      <c r="E64" s="20"/>
      <c r="F64" s="52"/>
      <c r="G64" s="6"/>
      <c r="H64" s="6"/>
      <c r="I64" s="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40"/>
      <c r="B65" s="12"/>
      <c r="C65" s="20"/>
      <c r="D65" s="20"/>
      <c r="E65" s="20"/>
      <c r="F65" s="52"/>
      <c r="G65" s="6"/>
      <c r="H65" s="6"/>
      <c r="I65" s="6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40"/>
      <c r="B66" s="12"/>
      <c r="C66" s="20"/>
      <c r="D66" s="20"/>
      <c r="E66" s="20"/>
      <c r="F66" s="52"/>
      <c r="G66" s="6"/>
      <c r="H66" s="6"/>
      <c r="I66" s="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40"/>
      <c r="B67" s="12"/>
      <c r="C67" s="20"/>
      <c r="D67" s="20"/>
      <c r="E67" s="20"/>
      <c r="F67" s="52"/>
      <c r="G67" s="6"/>
      <c r="H67" s="6"/>
      <c r="I67" s="6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40"/>
      <c r="B68" s="12"/>
      <c r="C68" s="20"/>
      <c r="D68" s="20"/>
      <c r="E68" s="20"/>
      <c r="F68" s="52"/>
      <c r="G68" s="6"/>
      <c r="H68" s="6"/>
      <c r="I68" s="6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40"/>
      <c r="B69" s="12"/>
      <c r="C69" s="20"/>
      <c r="D69" s="20"/>
      <c r="E69" s="20"/>
      <c r="F69" s="52"/>
      <c r="G69" s="6"/>
      <c r="H69" s="6"/>
      <c r="I69" s="6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40"/>
      <c r="B70" s="12"/>
      <c r="C70" s="20"/>
      <c r="D70" s="20"/>
      <c r="E70" s="20"/>
      <c r="F70" s="52"/>
      <c r="G70" s="6"/>
      <c r="H70" s="6"/>
      <c r="I70" s="6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40"/>
      <c r="B71" s="12"/>
      <c r="C71" s="20"/>
      <c r="D71" s="20"/>
      <c r="E71" s="20"/>
      <c r="F71" s="52"/>
      <c r="G71" s="6"/>
      <c r="H71" s="6"/>
      <c r="I71" s="6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40"/>
      <c r="B72" s="12"/>
      <c r="C72" s="20"/>
      <c r="D72" s="20"/>
      <c r="E72" s="20"/>
      <c r="F72" s="52"/>
      <c r="G72" s="6"/>
      <c r="H72" s="6"/>
      <c r="I72" s="6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40"/>
      <c r="B73" s="12"/>
      <c r="C73" s="20"/>
      <c r="D73" s="20"/>
      <c r="E73" s="20"/>
      <c r="F73" s="52"/>
      <c r="G73" s="6"/>
      <c r="H73" s="6"/>
      <c r="I73" s="6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40"/>
      <c r="B74" s="12"/>
      <c r="C74" s="20"/>
      <c r="D74" s="20"/>
      <c r="E74" s="20"/>
      <c r="F74" s="52"/>
      <c r="G74" s="6"/>
      <c r="H74" s="6"/>
      <c r="I74" s="6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40"/>
      <c r="B75" s="12"/>
      <c r="C75" s="20"/>
      <c r="D75" s="20"/>
      <c r="E75" s="20"/>
      <c r="F75" s="52"/>
      <c r="G75" s="6"/>
      <c r="H75" s="6"/>
      <c r="I75" s="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40"/>
      <c r="B76" s="12"/>
      <c r="C76" s="20"/>
      <c r="D76" s="20"/>
      <c r="E76" s="20"/>
      <c r="F76" s="52"/>
      <c r="G76" s="6"/>
      <c r="H76" s="6"/>
      <c r="I76" s="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40"/>
      <c r="B77" s="12"/>
      <c r="C77" s="20"/>
      <c r="D77" s="20"/>
      <c r="E77" s="20"/>
      <c r="F77" s="52"/>
      <c r="G77" s="6"/>
      <c r="H77" s="6"/>
      <c r="I77" s="6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40"/>
      <c r="B78" s="12"/>
      <c r="C78" s="20"/>
      <c r="D78" s="20"/>
      <c r="E78" s="20"/>
      <c r="F78" s="52"/>
      <c r="G78" s="6"/>
      <c r="H78" s="6"/>
      <c r="I78" s="6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40"/>
      <c r="B79" s="12"/>
      <c r="C79" s="20"/>
      <c r="D79" s="20"/>
      <c r="E79" s="20"/>
      <c r="F79" s="52"/>
      <c r="G79" s="6"/>
      <c r="H79" s="6"/>
      <c r="I79" s="6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40"/>
      <c r="B80" s="12"/>
      <c r="C80" s="20"/>
      <c r="D80" s="20"/>
      <c r="E80" s="20"/>
      <c r="F80" s="52"/>
      <c r="G80" s="6"/>
      <c r="H80" s="6"/>
      <c r="I80" s="6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40"/>
      <c r="B81" s="12"/>
      <c r="C81" s="20"/>
      <c r="D81" s="20"/>
      <c r="E81" s="20"/>
      <c r="F81" s="52"/>
      <c r="G81" s="6"/>
      <c r="H81" s="6"/>
      <c r="I81" s="6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40"/>
      <c r="B82" s="12"/>
      <c r="C82" s="20"/>
      <c r="D82" s="20"/>
      <c r="E82" s="20"/>
      <c r="F82" s="52"/>
      <c r="G82" s="6"/>
      <c r="H82" s="6"/>
      <c r="I82" s="6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40"/>
      <c r="B83" s="12"/>
      <c r="C83" s="20"/>
      <c r="D83" s="20"/>
      <c r="E83" s="20"/>
      <c r="F83" s="52"/>
      <c r="G83" s="6"/>
      <c r="H83" s="6"/>
      <c r="I83" s="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40"/>
      <c r="B84" s="12"/>
      <c r="C84" s="20"/>
      <c r="D84" s="20"/>
      <c r="E84" s="20"/>
      <c r="F84" s="52"/>
      <c r="G84" s="6"/>
      <c r="H84" s="6"/>
      <c r="I84" s="6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40"/>
      <c r="B85" s="12"/>
      <c r="C85" s="20"/>
      <c r="D85" s="20"/>
      <c r="E85" s="20"/>
      <c r="F85" s="52"/>
      <c r="G85" s="6"/>
      <c r="H85" s="6"/>
      <c r="I85" s="6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40"/>
      <c r="B86" s="12"/>
      <c r="C86" s="20"/>
      <c r="D86" s="20"/>
      <c r="E86" s="20"/>
      <c r="F86" s="52"/>
      <c r="G86" s="6"/>
      <c r="H86" s="6"/>
      <c r="I86" s="6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40"/>
      <c r="B87" s="12"/>
      <c r="C87" s="20"/>
      <c r="D87" s="20"/>
      <c r="E87" s="20"/>
      <c r="F87" s="52"/>
      <c r="G87" s="6"/>
      <c r="H87" s="6"/>
      <c r="I87" s="6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40"/>
      <c r="B88" s="12"/>
      <c r="C88" s="20"/>
      <c r="D88" s="20"/>
      <c r="E88" s="20"/>
      <c r="F88" s="52"/>
      <c r="G88" s="6"/>
      <c r="H88" s="6"/>
      <c r="I88" s="6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40"/>
      <c r="B89" s="12"/>
      <c r="C89" s="20"/>
      <c r="D89" s="20"/>
      <c r="E89" s="20"/>
      <c r="F89" s="52"/>
      <c r="G89" s="6"/>
      <c r="H89" s="6"/>
      <c r="I89" s="6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40"/>
      <c r="B90" s="12"/>
      <c r="C90" s="20"/>
      <c r="D90" s="20"/>
      <c r="E90" s="20"/>
      <c r="F90" s="52"/>
      <c r="G90" s="6"/>
      <c r="H90" s="6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40"/>
      <c r="B91" s="12"/>
      <c r="C91" s="20"/>
      <c r="D91" s="20"/>
      <c r="E91" s="20"/>
      <c r="F91" s="52"/>
      <c r="G91" s="6"/>
      <c r="H91" s="6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40"/>
      <c r="B92" s="12"/>
      <c r="C92" s="20"/>
      <c r="D92" s="20"/>
      <c r="E92" s="20"/>
      <c r="F92" s="52"/>
      <c r="G92" s="6"/>
      <c r="H92" s="6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40"/>
      <c r="B93" s="12"/>
      <c r="C93" s="20"/>
      <c r="D93" s="20"/>
      <c r="E93" s="20"/>
      <c r="F93" s="52"/>
      <c r="G93" s="6"/>
      <c r="H93" s="6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40"/>
      <c r="B94" s="12"/>
      <c r="C94" s="20"/>
      <c r="D94" s="20"/>
      <c r="E94" s="20"/>
      <c r="F94" s="52"/>
      <c r="G94" s="6"/>
      <c r="H94" s="6"/>
      <c r="I94" s="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40"/>
      <c r="B95" s="12"/>
      <c r="C95" s="20"/>
      <c r="D95" s="20"/>
      <c r="E95" s="20"/>
      <c r="F95" s="52"/>
      <c r="G95" s="6"/>
      <c r="H95" s="6"/>
      <c r="I95" s="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40"/>
      <c r="B96" s="12"/>
      <c r="C96" s="20"/>
      <c r="D96" s="20"/>
      <c r="E96" s="20"/>
      <c r="F96" s="52"/>
      <c r="G96" s="6"/>
      <c r="H96" s="6"/>
      <c r="I96" s="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40"/>
      <c r="B97" s="12"/>
      <c r="C97" s="20"/>
      <c r="D97" s="20"/>
      <c r="E97" s="20"/>
      <c r="F97" s="52"/>
      <c r="G97" s="6"/>
      <c r="H97" s="6"/>
      <c r="I97" s="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40"/>
      <c r="B98" s="12"/>
      <c r="C98" s="20"/>
      <c r="D98" s="20"/>
      <c r="E98" s="20"/>
      <c r="F98" s="52"/>
      <c r="G98" s="6"/>
      <c r="H98" s="6"/>
      <c r="I98" s="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40"/>
      <c r="B99" s="12"/>
      <c r="C99" s="20"/>
      <c r="D99" s="20"/>
      <c r="E99" s="20"/>
      <c r="F99" s="52"/>
      <c r="G99" s="6"/>
      <c r="H99" s="6"/>
      <c r="I99" s="6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40"/>
      <c r="B100" s="12"/>
      <c r="C100" s="20"/>
      <c r="D100" s="20"/>
      <c r="E100" s="20"/>
      <c r="F100" s="52"/>
      <c r="G100" s="6"/>
      <c r="H100" s="6"/>
      <c r="I100" s="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40"/>
      <c r="B101" s="12"/>
      <c r="C101" s="20"/>
      <c r="D101" s="20"/>
      <c r="E101" s="20"/>
      <c r="F101" s="52"/>
      <c r="G101" s="6"/>
      <c r="H101" s="6"/>
      <c r="I101" s="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40"/>
      <c r="B102" s="12"/>
      <c r="C102" s="20"/>
      <c r="D102" s="20"/>
      <c r="E102" s="20"/>
      <c r="F102" s="52"/>
      <c r="G102" s="6"/>
      <c r="H102" s="6"/>
      <c r="I102" s="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40"/>
      <c r="B103" s="12"/>
      <c r="C103" s="20"/>
      <c r="D103" s="20"/>
      <c r="E103" s="20"/>
      <c r="F103" s="52"/>
      <c r="G103" s="6"/>
      <c r="H103" s="6"/>
      <c r="I103" s="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/>
      <c r="B104" s="12"/>
      <c r="C104" s="20"/>
      <c r="D104" s="20"/>
      <c r="E104" s="20"/>
      <c r="F104" s="52"/>
      <c r="G104" s="6"/>
      <c r="H104" s="6"/>
      <c r="I104" s="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40"/>
      <c r="B105" s="12"/>
      <c r="C105" s="20"/>
      <c r="D105" s="20"/>
      <c r="E105" s="20"/>
      <c r="F105" s="52"/>
      <c r="G105" s="6"/>
      <c r="H105" s="6"/>
      <c r="I105" s="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40"/>
      <c r="B106" s="12"/>
      <c r="C106" s="20"/>
      <c r="D106" s="20"/>
      <c r="E106" s="20"/>
      <c r="F106" s="52"/>
      <c r="G106" s="6"/>
      <c r="H106" s="6"/>
      <c r="I106" s="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40"/>
      <c r="B107" s="12"/>
      <c r="C107" s="20"/>
      <c r="D107" s="20"/>
      <c r="E107" s="20"/>
      <c r="F107" s="52"/>
      <c r="G107" s="6"/>
      <c r="H107" s="6"/>
      <c r="I107" s="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40"/>
      <c r="B108" s="12"/>
      <c r="C108" s="20"/>
      <c r="D108" s="20"/>
      <c r="E108" s="20"/>
      <c r="F108" s="52"/>
      <c r="G108" s="6"/>
      <c r="H108" s="6"/>
      <c r="I108" s="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40"/>
      <c r="B109" s="12"/>
      <c r="C109" s="20"/>
      <c r="D109" s="20"/>
      <c r="E109" s="20"/>
      <c r="F109" s="52"/>
      <c r="G109" s="6"/>
      <c r="H109" s="6"/>
      <c r="I109" s="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40"/>
      <c r="B110" s="12"/>
      <c r="C110" s="20"/>
      <c r="D110" s="20"/>
      <c r="E110" s="20"/>
      <c r="F110" s="52"/>
      <c r="G110" s="6"/>
      <c r="H110" s="6"/>
      <c r="I110" s="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40"/>
      <c r="B111" s="12"/>
      <c r="C111" s="20"/>
      <c r="D111" s="20"/>
      <c r="E111" s="20"/>
      <c r="F111" s="52"/>
      <c r="G111" s="6"/>
      <c r="H111" s="6"/>
      <c r="I111" s="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40"/>
      <c r="B112" s="12"/>
      <c r="C112" s="20"/>
      <c r="D112" s="20"/>
      <c r="E112" s="20"/>
      <c r="F112" s="52"/>
      <c r="G112" s="6"/>
      <c r="H112" s="6"/>
      <c r="I112" s="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40"/>
      <c r="B113" s="12"/>
      <c r="C113" s="20"/>
      <c r="D113" s="20"/>
      <c r="E113" s="20"/>
      <c r="F113" s="52"/>
      <c r="G113" s="6"/>
      <c r="H113" s="6"/>
      <c r="I113" s="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40"/>
      <c r="B114" s="12"/>
      <c r="C114" s="20"/>
      <c r="D114" s="20"/>
      <c r="E114" s="20"/>
      <c r="F114" s="52"/>
      <c r="G114" s="6"/>
      <c r="H114" s="6"/>
      <c r="I114" s="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40"/>
      <c r="B115" s="12"/>
      <c r="C115" s="20"/>
      <c r="D115" s="20"/>
      <c r="E115" s="20"/>
      <c r="F115" s="52"/>
      <c r="G115" s="6"/>
      <c r="H115" s="6"/>
      <c r="I115" s="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40"/>
      <c r="B116" s="12"/>
      <c r="C116" s="20"/>
      <c r="D116" s="20"/>
      <c r="E116" s="20"/>
      <c r="F116" s="52"/>
      <c r="G116" s="6"/>
      <c r="H116" s="6"/>
      <c r="I116" s="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40"/>
      <c r="B117" s="12"/>
      <c r="C117" s="20"/>
      <c r="D117" s="20"/>
      <c r="E117" s="20"/>
      <c r="F117" s="52"/>
      <c r="G117" s="6"/>
      <c r="H117" s="6"/>
      <c r="I117" s="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40"/>
      <c r="B118" s="12"/>
      <c r="C118" s="20"/>
      <c r="D118" s="20"/>
      <c r="E118" s="20"/>
      <c r="F118" s="52"/>
      <c r="G118" s="6"/>
      <c r="H118" s="6"/>
      <c r="I118" s="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40"/>
      <c r="B119" s="12"/>
      <c r="C119" s="20"/>
      <c r="D119" s="20"/>
      <c r="E119" s="20"/>
      <c r="F119" s="52"/>
      <c r="G119" s="6"/>
      <c r="H119" s="6"/>
      <c r="I119" s="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40"/>
      <c r="B120" s="12"/>
      <c r="C120" s="20"/>
      <c r="D120" s="20"/>
      <c r="E120" s="20"/>
      <c r="F120" s="52"/>
      <c r="G120" s="6"/>
      <c r="H120" s="6"/>
      <c r="I120" s="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40"/>
      <c r="B121" s="12"/>
      <c r="C121" s="20"/>
      <c r="D121" s="20"/>
      <c r="E121" s="20"/>
      <c r="F121" s="52"/>
      <c r="G121" s="6"/>
      <c r="H121" s="6"/>
      <c r="I121" s="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40"/>
      <c r="B122" s="12"/>
      <c r="C122" s="20"/>
      <c r="D122" s="20"/>
      <c r="E122" s="20"/>
      <c r="F122" s="52"/>
      <c r="G122" s="6"/>
      <c r="H122" s="6"/>
      <c r="I122" s="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40"/>
      <c r="B123" s="12"/>
      <c r="C123" s="20"/>
      <c r="D123" s="20"/>
      <c r="E123" s="20"/>
      <c r="F123" s="52"/>
      <c r="G123" s="6"/>
      <c r="H123" s="6"/>
      <c r="I123" s="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40"/>
      <c r="B124" s="12"/>
      <c r="C124" s="20"/>
      <c r="D124" s="20"/>
      <c r="E124" s="20"/>
      <c r="F124" s="52"/>
      <c r="G124" s="6"/>
      <c r="H124" s="6"/>
      <c r="I124" s="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40"/>
      <c r="B125" s="12"/>
      <c r="C125" s="20"/>
      <c r="D125" s="20"/>
      <c r="E125" s="20"/>
      <c r="F125" s="52"/>
      <c r="G125" s="6"/>
      <c r="H125" s="6"/>
      <c r="I125" s="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40"/>
      <c r="B126" s="12"/>
      <c r="C126" s="20"/>
      <c r="D126" s="20"/>
      <c r="E126" s="20"/>
      <c r="F126" s="52"/>
      <c r="G126" s="6"/>
      <c r="H126" s="6"/>
      <c r="I126" s="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40"/>
      <c r="B127" s="12"/>
      <c r="C127" s="20"/>
      <c r="D127" s="20"/>
      <c r="E127" s="20"/>
      <c r="F127" s="52"/>
      <c r="G127" s="6"/>
      <c r="H127" s="6"/>
      <c r="I127" s="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40"/>
      <c r="B128" s="12"/>
      <c r="C128" s="20"/>
      <c r="D128" s="20"/>
      <c r="E128" s="20"/>
      <c r="F128" s="52"/>
      <c r="G128" s="6"/>
      <c r="H128" s="6"/>
      <c r="I128" s="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40"/>
      <c r="B129" s="12"/>
      <c r="C129" s="20"/>
      <c r="D129" s="20"/>
      <c r="E129" s="20"/>
      <c r="F129" s="52"/>
      <c r="G129" s="6"/>
      <c r="H129" s="6"/>
      <c r="I129" s="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40"/>
      <c r="B130" s="12"/>
      <c r="C130" s="20"/>
      <c r="D130" s="20"/>
      <c r="E130" s="20"/>
      <c r="F130" s="52"/>
      <c r="G130" s="6"/>
      <c r="H130" s="6"/>
      <c r="I130" s="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40"/>
      <c r="B131" s="12"/>
      <c r="C131" s="20"/>
      <c r="D131" s="20"/>
      <c r="E131" s="20"/>
      <c r="F131" s="52"/>
      <c r="G131" s="6"/>
      <c r="H131" s="6"/>
      <c r="I131" s="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40"/>
      <c r="B132" s="12"/>
      <c r="C132" s="20"/>
      <c r="D132" s="20"/>
      <c r="E132" s="20"/>
      <c r="F132" s="52"/>
      <c r="G132" s="6"/>
      <c r="H132" s="6"/>
      <c r="I132" s="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40"/>
      <c r="B133" s="12"/>
      <c r="C133" s="20"/>
      <c r="D133" s="20"/>
      <c r="E133" s="20"/>
      <c r="F133" s="52"/>
      <c r="G133" s="6"/>
      <c r="H133" s="6"/>
      <c r="I133" s="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40"/>
      <c r="B134" s="12"/>
      <c r="C134" s="20"/>
      <c r="D134" s="20"/>
      <c r="E134" s="20"/>
      <c r="F134" s="52"/>
      <c r="G134" s="6"/>
      <c r="H134" s="6"/>
      <c r="I134" s="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40"/>
      <c r="B135" s="12"/>
      <c r="C135" s="20"/>
      <c r="D135" s="20"/>
      <c r="E135" s="20"/>
      <c r="F135" s="52"/>
      <c r="G135" s="6"/>
      <c r="H135" s="6"/>
      <c r="I135" s="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40"/>
      <c r="B136" s="12"/>
      <c r="C136" s="20"/>
      <c r="D136" s="20"/>
      <c r="E136" s="20"/>
      <c r="F136" s="52"/>
      <c r="G136" s="6"/>
      <c r="H136" s="6"/>
      <c r="I136" s="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40"/>
      <c r="B137" s="12"/>
      <c r="C137" s="20"/>
      <c r="D137" s="20"/>
      <c r="E137" s="20"/>
      <c r="F137" s="52"/>
      <c r="G137" s="6"/>
      <c r="H137" s="6"/>
      <c r="I137" s="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40"/>
      <c r="B138" s="12"/>
      <c r="C138" s="20"/>
      <c r="D138" s="20"/>
      <c r="E138" s="20"/>
      <c r="F138" s="52"/>
      <c r="G138" s="6"/>
      <c r="H138" s="6"/>
      <c r="I138" s="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40"/>
      <c r="B139" s="12"/>
      <c r="C139" s="20"/>
      <c r="D139" s="20"/>
      <c r="E139" s="20"/>
      <c r="F139" s="52"/>
      <c r="G139" s="6"/>
      <c r="H139" s="6"/>
      <c r="I139" s="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40"/>
      <c r="B140" s="12"/>
      <c r="C140" s="20"/>
      <c r="D140" s="20"/>
      <c r="E140" s="20"/>
      <c r="F140" s="52"/>
      <c r="G140" s="6"/>
      <c r="H140" s="6"/>
      <c r="I140" s="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40"/>
      <c r="B141" s="12"/>
      <c r="C141" s="20"/>
      <c r="D141" s="20"/>
      <c r="E141" s="20"/>
      <c r="F141" s="52"/>
      <c r="G141" s="6"/>
      <c r="H141" s="6"/>
      <c r="I141" s="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40"/>
      <c r="B142" s="12"/>
      <c r="C142" s="20"/>
      <c r="D142" s="20"/>
      <c r="E142" s="20"/>
      <c r="F142" s="52"/>
      <c r="G142" s="6"/>
      <c r="H142" s="6"/>
      <c r="I142" s="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40"/>
      <c r="B143" s="12"/>
      <c r="C143" s="20"/>
      <c r="D143" s="20"/>
      <c r="E143" s="20"/>
      <c r="F143" s="52"/>
      <c r="G143" s="6"/>
      <c r="H143" s="6"/>
      <c r="I143" s="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40"/>
      <c r="B144" s="12"/>
      <c r="C144" s="20"/>
      <c r="D144" s="20"/>
      <c r="E144" s="20"/>
      <c r="F144" s="52"/>
      <c r="G144" s="6"/>
      <c r="H144" s="6"/>
      <c r="I144" s="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40"/>
      <c r="B145" s="12"/>
      <c r="C145" s="20"/>
      <c r="D145" s="20"/>
      <c r="E145" s="20"/>
      <c r="F145" s="52"/>
      <c r="G145" s="6"/>
      <c r="H145" s="6"/>
      <c r="I145" s="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40"/>
      <c r="B146" s="12"/>
      <c r="C146" s="20"/>
      <c r="D146" s="20"/>
      <c r="E146" s="20"/>
      <c r="F146" s="52"/>
      <c r="G146" s="6"/>
      <c r="H146" s="6"/>
      <c r="I146" s="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40"/>
      <c r="B147" s="12"/>
      <c r="C147" s="20"/>
      <c r="D147" s="20"/>
      <c r="E147" s="20"/>
      <c r="F147" s="52"/>
      <c r="G147" s="6"/>
      <c r="H147" s="6"/>
      <c r="I147" s="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40"/>
      <c r="B148" s="12"/>
      <c r="C148" s="20"/>
      <c r="D148" s="20"/>
      <c r="E148" s="20"/>
      <c r="F148" s="52"/>
      <c r="G148" s="6"/>
      <c r="H148" s="6"/>
      <c r="I148" s="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40"/>
      <c r="B149" s="12"/>
      <c r="C149" s="20"/>
      <c r="D149" s="20"/>
      <c r="E149" s="20"/>
      <c r="F149" s="52"/>
      <c r="G149" s="6"/>
      <c r="H149" s="6"/>
      <c r="I149" s="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40"/>
      <c r="B150" s="12"/>
      <c r="C150" s="20"/>
      <c r="D150" s="20"/>
      <c r="E150" s="20"/>
      <c r="F150" s="52"/>
      <c r="G150" s="6"/>
      <c r="H150" s="6"/>
      <c r="I150" s="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40"/>
      <c r="B151" s="12"/>
      <c r="C151" s="20"/>
      <c r="D151" s="20"/>
      <c r="E151" s="20"/>
      <c r="F151" s="52"/>
      <c r="G151" s="6"/>
      <c r="H151" s="6"/>
      <c r="I151" s="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40"/>
      <c r="B152" s="12"/>
      <c r="C152" s="20"/>
      <c r="D152" s="20"/>
      <c r="E152" s="20"/>
      <c r="F152" s="52"/>
      <c r="G152" s="6"/>
      <c r="H152" s="6"/>
      <c r="I152" s="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40"/>
      <c r="B153" s="12"/>
      <c r="C153" s="20"/>
      <c r="D153" s="20"/>
      <c r="E153" s="20"/>
      <c r="F153" s="52"/>
      <c r="G153" s="6"/>
      <c r="H153" s="6"/>
      <c r="I153" s="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40"/>
      <c r="B154" s="12"/>
      <c r="C154" s="20"/>
      <c r="D154" s="20"/>
      <c r="E154" s="20"/>
      <c r="F154" s="52"/>
      <c r="G154" s="6"/>
      <c r="H154" s="6"/>
      <c r="I154" s="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40"/>
      <c r="B155" s="12"/>
      <c r="C155" s="20"/>
      <c r="D155" s="20"/>
      <c r="E155" s="20"/>
      <c r="F155" s="52"/>
      <c r="G155" s="6"/>
      <c r="H155" s="6"/>
      <c r="I155" s="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40"/>
      <c r="B156" s="12"/>
      <c r="C156" s="20"/>
      <c r="D156" s="20"/>
      <c r="E156" s="20"/>
      <c r="F156" s="52"/>
      <c r="G156" s="6"/>
      <c r="H156" s="6"/>
      <c r="I156" s="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40"/>
      <c r="B157" s="12"/>
      <c r="C157" s="20"/>
      <c r="D157" s="20"/>
      <c r="E157" s="20"/>
      <c r="F157" s="52"/>
      <c r="G157" s="6"/>
      <c r="H157" s="6"/>
      <c r="I157" s="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40"/>
      <c r="B158" s="12"/>
      <c r="C158" s="20"/>
      <c r="D158" s="20"/>
      <c r="E158" s="20"/>
      <c r="F158" s="52"/>
      <c r="G158" s="6"/>
      <c r="H158" s="6"/>
      <c r="I158" s="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40"/>
      <c r="B159" s="12"/>
      <c r="C159" s="20"/>
      <c r="D159" s="20"/>
      <c r="E159" s="20"/>
      <c r="F159" s="52"/>
      <c r="G159" s="6"/>
      <c r="H159" s="6"/>
      <c r="I159" s="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40"/>
      <c r="B160" s="12"/>
      <c r="C160" s="20"/>
      <c r="D160" s="20"/>
      <c r="E160" s="20"/>
      <c r="F160" s="52"/>
      <c r="G160" s="6"/>
      <c r="H160" s="6"/>
      <c r="I160" s="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40"/>
      <c r="B161" s="12"/>
      <c r="C161" s="20"/>
      <c r="D161" s="20"/>
      <c r="E161" s="20"/>
      <c r="F161" s="52"/>
      <c r="G161" s="6"/>
      <c r="H161" s="6"/>
      <c r="I161" s="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40"/>
      <c r="B162" s="12"/>
      <c r="C162" s="20"/>
      <c r="D162" s="20"/>
      <c r="E162" s="20"/>
      <c r="F162" s="52"/>
      <c r="G162" s="6"/>
      <c r="H162" s="6"/>
      <c r="I162" s="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40"/>
      <c r="B163" s="12"/>
      <c r="C163" s="20"/>
      <c r="D163" s="20"/>
      <c r="E163" s="20"/>
      <c r="F163" s="52"/>
      <c r="G163" s="6"/>
      <c r="H163" s="6"/>
      <c r="I163" s="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40"/>
      <c r="B164" s="12"/>
      <c r="C164" s="20"/>
      <c r="D164" s="20"/>
      <c r="E164" s="20"/>
      <c r="F164" s="52"/>
      <c r="G164" s="6"/>
      <c r="H164" s="6"/>
      <c r="I164" s="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40"/>
      <c r="B165" s="12"/>
      <c r="C165" s="20"/>
      <c r="D165" s="20"/>
      <c r="E165" s="20"/>
      <c r="F165" s="52"/>
      <c r="G165" s="6"/>
      <c r="H165" s="6"/>
      <c r="I165" s="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40"/>
      <c r="B166" s="12"/>
      <c r="C166" s="20"/>
      <c r="D166" s="20"/>
      <c r="E166" s="20"/>
      <c r="F166" s="52"/>
      <c r="G166" s="6"/>
      <c r="H166" s="6"/>
      <c r="I166" s="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40"/>
      <c r="B167" s="12"/>
      <c r="C167" s="20"/>
      <c r="D167" s="20"/>
      <c r="E167" s="20"/>
      <c r="F167" s="52"/>
      <c r="G167" s="6"/>
      <c r="H167" s="6"/>
      <c r="I167" s="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40"/>
      <c r="B168" s="12"/>
      <c r="C168" s="20"/>
      <c r="D168" s="20"/>
      <c r="E168" s="20"/>
      <c r="F168" s="52"/>
      <c r="G168" s="6"/>
      <c r="H168" s="6"/>
      <c r="I168" s="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40"/>
      <c r="B169" s="12"/>
      <c r="C169" s="20"/>
      <c r="D169" s="20"/>
      <c r="E169" s="20"/>
      <c r="F169" s="52"/>
      <c r="G169" s="6"/>
      <c r="H169" s="6"/>
      <c r="I169" s="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40"/>
      <c r="B170" s="12"/>
      <c r="C170" s="20"/>
      <c r="D170" s="20"/>
      <c r="E170" s="20"/>
      <c r="F170" s="52"/>
      <c r="G170" s="6"/>
      <c r="H170" s="6"/>
      <c r="I170" s="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40"/>
      <c r="B171" s="12"/>
      <c r="C171" s="20"/>
      <c r="D171" s="20"/>
      <c r="E171" s="20"/>
      <c r="F171" s="52"/>
      <c r="G171" s="6"/>
      <c r="H171" s="6"/>
      <c r="I171" s="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40"/>
      <c r="B172" s="12"/>
      <c r="C172" s="20"/>
      <c r="D172" s="20"/>
      <c r="E172" s="20"/>
      <c r="F172" s="52"/>
      <c r="G172" s="6"/>
      <c r="H172" s="6"/>
      <c r="I172" s="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40"/>
      <c r="B173" s="12"/>
      <c r="C173" s="20"/>
      <c r="D173" s="20"/>
      <c r="E173" s="20"/>
      <c r="F173" s="52"/>
      <c r="G173" s="6"/>
      <c r="H173" s="6"/>
      <c r="I173" s="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40"/>
      <c r="B174" s="12"/>
      <c r="C174" s="20"/>
      <c r="D174" s="20"/>
      <c r="E174" s="20"/>
      <c r="F174" s="52"/>
      <c r="G174" s="6"/>
      <c r="H174" s="6"/>
      <c r="I174" s="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40"/>
      <c r="B175" s="12"/>
      <c r="C175" s="20"/>
      <c r="D175" s="20"/>
      <c r="E175" s="20"/>
      <c r="F175" s="52"/>
      <c r="G175" s="6"/>
      <c r="H175" s="6"/>
      <c r="I175" s="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40"/>
      <c r="B176" s="12"/>
      <c r="C176" s="20"/>
      <c r="D176" s="20"/>
      <c r="E176" s="20"/>
      <c r="F176" s="52"/>
      <c r="G176" s="6"/>
      <c r="H176" s="6"/>
      <c r="I176" s="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40"/>
      <c r="B177" s="12"/>
      <c r="C177" s="20"/>
      <c r="D177" s="20"/>
      <c r="E177" s="20"/>
      <c r="F177" s="52"/>
      <c r="G177" s="6"/>
      <c r="H177" s="6"/>
      <c r="I177" s="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40"/>
      <c r="B178" s="12"/>
      <c r="C178" s="20"/>
      <c r="D178" s="20"/>
      <c r="E178" s="20"/>
      <c r="F178" s="52"/>
      <c r="G178" s="6"/>
      <c r="H178" s="6"/>
      <c r="I178" s="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40"/>
      <c r="B179" s="12"/>
      <c r="C179" s="20"/>
      <c r="D179" s="20"/>
      <c r="E179" s="20"/>
      <c r="F179" s="52"/>
      <c r="G179" s="6"/>
      <c r="H179" s="6"/>
      <c r="I179" s="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40"/>
      <c r="B180" s="12"/>
      <c r="C180" s="20"/>
      <c r="D180" s="20"/>
      <c r="E180" s="20"/>
      <c r="F180" s="52"/>
      <c r="G180" s="6"/>
      <c r="H180" s="6"/>
      <c r="I180" s="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40"/>
      <c r="B181" s="12"/>
      <c r="C181" s="20"/>
      <c r="D181" s="20"/>
      <c r="E181" s="20"/>
      <c r="F181" s="52"/>
      <c r="G181" s="6"/>
      <c r="H181" s="6"/>
      <c r="I181" s="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40"/>
      <c r="B182" s="12"/>
      <c r="C182" s="20"/>
      <c r="D182" s="20"/>
      <c r="E182" s="20"/>
      <c r="F182" s="52"/>
      <c r="G182" s="6"/>
      <c r="H182" s="6"/>
      <c r="I182" s="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40"/>
      <c r="B183" s="12"/>
      <c r="C183" s="20"/>
      <c r="D183" s="20"/>
      <c r="E183" s="20"/>
      <c r="F183" s="52"/>
      <c r="G183" s="6"/>
      <c r="H183" s="6"/>
      <c r="I183" s="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40"/>
      <c r="B184" s="12"/>
      <c r="C184" s="20"/>
      <c r="D184" s="20"/>
      <c r="E184" s="20"/>
      <c r="F184" s="52"/>
      <c r="G184" s="6"/>
      <c r="H184" s="6"/>
      <c r="I184" s="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40"/>
      <c r="B185" s="12"/>
      <c r="C185" s="20"/>
      <c r="D185" s="20"/>
      <c r="E185" s="20"/>
      <c r="F185" s="52"/>
      <c r="G185" s="6"/>
      <c r="H185" s="6"/>
      <c r="I185" s="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40"/>
      <c r="B186" s="12"/>
      <c r="C186" s="20"/>
      <c r="D186" s="20"/>
      <c r="E186" s="20"/>
      <c r="F186" s="52"/>
      <c r="G186" s="6"/>
      <c r="H186" s="6"/>
      <c r="I186" s="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40"/>
      <c r="B187" s="12"/>
      <c r="C187" s="20"/>
      <c r="D187" s="20"/>
      <c r="E187" s="20"/>
      <c r="F187" s="52"/>
      <c r="G187" s="6"/>
      <c r="H187" s="6"/>
      <c r="I187" s="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40"/>
      <c r="B188" s="12"/>
      <c r="C188" s="20"/>
      <c r="D188" s="20"/>
      <c r="E188" s="20"/>
      <c r="F188" s="52"/>
      <c r="G188" s="6"/>
      <c r="H188" s="6"/>
      <c r="I188" s="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40"/>
      <c r="B189" s="12"/>
      <c r="C189" s="20"/>
      <c r="D189" s="20"/>
      <c r="E189" s="20"/>
      <c r="F189" s="52"/>
      <c r="G189" s="6"/>
      <c r="H189" s="6"/>
      <c r="I189" s="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40"/>
      <c r="B190" s="12"/>
      <c r="C190" s="20"/>
      <c r="D190" s="20"/>
      <c r="E190" s="20"/>
      <c r="F190" s="52"/>
      <c r="G190" s="6"/>
      <c r="H190" s="6"/>
      <c r="I190" s="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40"/>
      <c r="B191" s="12"/>
      <c r="C191" s="20"/>
      <c r="D191" s="20"/>
      <c r="E191" s="20"/>
      <c r="F191" s="52"/>
      <c r="G191" s="6"/>
      <c r="H191" s="6"/>
      <c r="I191" s="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40"/>
      <c r="B192" s="12"/>
      <c r="C192" s="20"/>
      <c r="D192" s="20"/>
      <c r="E192" s="20"/>
      <c r="F192" s="52"/>
      <c r="G192" s="6"/>
      <c r="H192" s="6"/>
      <c r="I192" s="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40"/>
      <c r="B193" s="12"/>
      <c r="C193" s="20"/>
      <c r="D193" s="20"/>
      <c r="E193" s="20"/>
      <c r="F193" s="52"/>
      <c r="G193" s="6"/>
      <c r="H193" s="6"/>
      <c r="I193" s="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40"/>
      <c r="B194" s="12"/>
      <c r="C194" s="20"/>
      <c r="D194" s="20"/>
      <c r="E194" s="20"/>
      <c r="F194" s="52"/>
      <c r="G194" s="6"/>
      <c r="H194" s="6"/>
      <c r="I194" s="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40"/>
      <c r="B195" s="12"/>
      <c r="C195" s="20"/>
      <c r="D195" s="20"/>
      <c r="E195" s="20"/>
      <c r="F195" s="52"/>
      <c r="G195" s="6"/>
      <c r="H195" s="6"/>
      <c r="I195" s="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40"/>
      <c r="B196" s="12"/>
      <c r="C196" s="20"/>
      <c r="D196" s="20"/>
      <c r="E196" s="20"/>
      <c r="F196" s="52"/>
      <c r="G196" s="6"/>
      <c r="H196" s="6"/>
      <c r="I196" s="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40"/>
      <c r="B197" s="12"/>
      <c r="C197" s="20"/>
      <c r="D197" s="20"/>
      <c r="E197" s="20"/>
      <c r="F197" s="52"/>
      <c r="G197" s="6"/>
      <c r="H197" s="6"/>
      <c r="I197" s="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40"/>
      <c r="B198" s="12"/>
      <c r="C198" s="20"/>
      <c r="D198" s="20"/>
      <c r="E198" s="20"/>
      <c r="F198" s="52"/>
      <c r="G198" s="6"/>
      <c r="H198" s="6"/>
      <c r="I198" s="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40"/>
      <c r="B199" s="12"/>
      <c r="C199" s="20"/>
      <c r="D199" s="20"/>
      <c r="E199" s="20"/>
      <c r="F199" s="52"/>
      <c r="G199" s="6"/>
      <c r="H199" s="6"/>
      <c r="I199" s="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40"/>
      <c r="B200" s="12"/>
      <c r="C200" s="20"/>
      <c r="D200" s="20"/>
      <c r="E200" s="20"/>
      <c r="F200" s="52"/>
      <c r="G200" s="6"/>
      <c r="H200" s="6"/>
      <c r="I200" s="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40"/>
      <c r="B201" s="12"/>
      <c r="C201" s="20"/>
      <c r="D201" s="20"/>
      <c r="E201" s="20"/>
      <c r="F201" s="52"/>
      <c r="G201" s="6"/>
      <c r="H201" s="6"/>
      <c r="I201" s="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40"/>
      <c r="B202" s="12"/>
      <c r="C202" s="20"/>
      <c r="D202" s="20"/>
      <c r="E202" s="20"/>
      <c r="F202" s="52"/>
      <c r="G202" s="6"/>
      <c r="H202" s="6"/>
      <c r="I202" s="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40"/>
      <c r="B203" s="12"/>
      <c r="C203" s="20"/>
      <c r="D203" s="20"/>
      <c r="E203" s="20"/>
      <c r="F203" s="52"/>
      <c r="G203" s="6"/>
      <c r="H203" s="6"/>
      <c r="I203" s="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40"/>
      <c r="B204" s="12"/>
      <c r="C204" s="20"/>
      <c r="D204" s="20"/>
      <c r="E204" s="20"/>
      <c r="F204" s="52"/>
      <c r="G204" s="6"/>
      <c r="H204" s="6"/>
      <c r="I204" s="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40"/>
      <c r="B205" s="12"/>
      <c r="C205" s="20"/>
      <c r="D205" s="20"/>
      <c r="E205" s="20"/>
      <c r="F205" s="52"/>
      <c r="G205" s="6"/>
      <c r="H205" s="6"/>
      <c r="I205" s="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40"/>
      <c r="B206" s="12"/>
      <c r="C206" s="20"/>
      <c r="D206" s="20"/>
      <c r="E206" s="20"/>
      <c r="F206" s="52"/>
      <c r="G206" s="6"/>
      <c r="H206" s="6"/>
      <c r="I206" s="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40"/>
      <c r="B207" s="12"/>
      <c r="C207" s="20"/>
      <c r="D207" s="20"/>
      <c r="E207" s="20"/>
      <c r="F207" s="52"/>
      <c r="G207" s="6"/>
      <c r="H207" s="6"/>
      <c r="I207" s="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40"/>
      <c r="B208" s="12"/>
      <c r="C208" s="20"/>
      <c r="D208" s="20"/>
      <c r="E208" s="20"/>
      <c r="F208" s="52"/>
      <c r="G208" s="6"/>
      <c r="H208" s="6"/>
      <c r="I208" s="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40"/>
      <c r="B209" s="12"/>
      <c r="C209" s="20"/>
      <c r="D209" s="20"/>
      <c r="E209" s="20"/>
      <c r="F209" s="52"/>
      <c r="G209" s="6"/>
      <c r="H209" s="6"/>
      <c r="I209" s="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40"/>
      <c r="B210" s="12"/>
      <c r="C210" s="20"/>
      <c r="D210" s="20"/>
      <c r="E210" s="20"/>
      <c r="F210" s="52"/>
      <c r="G210" s="6"/>
      <c r="H210" s="6"/>
      <c r="I210" s="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40"/>
      <c r="B211" s="12"/>
      <c r="C211" s="20"/>
      <c r="D211" s="20"/>
      <c r="E211" s="20"/>
      <c r="F211" s="52"/>
      <c r="G211" s="6"/>
      <c r="H211" s="6"/>
      <c r="I211" s="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40"/>
      <c r="B212" s="12"/>
      <c r="C212" s="20"/>
      <c r="D212" s="20"/>
      <c r="E212" s="20"/>
      <c r="F212" s="52"/>
      <c r="G212" s="6"/>
      <c r="H212" s="6"/>
      <c r="I212" s="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40"/>
      <c r="B213" s="12"/>
      <c r="C213" s="20"/>
      <c r="D213" s="20"/>
      <c r="E213" s="20"/>
      <c r="F213" s="52"/>
      <c r="G213" s="6"/>
      <c r="H213" s="6"/>
      <c r="I213" s="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0"/>
      <c r="B214" s="12"/>
      <c r="C214" s="20"/>
      <c r="D214" s="20"/>
      <c r="E214" s="20"/>
      <c r="F214" s="52"/>
      <c r="G214" s="6"/>
      <c r="H214" s="6"/>
      <c r="I214" s="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40"/>
      <c r="B215" s="12"/>
      <c r="C215" s="20"/>
      <c r="D215" s="20"/>
      <c r="E215" s="20"/>
      <c r="F215" s="52"/>
      <c r="G215" s="6"/>
      <c r="H215" s="6"/>
      <c r="I215" s="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40"/>
      <c r="B216" s="12"/>
      <c r="C216" s="20"/>
      <c r="D216" s="20"/>
      <c r="E216" s="20"/>
      <c r="F216" s="52"/>
      <c r="G216" s="6"/>
      <c r="H216" s="6"/>
      <c r="I216" s="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40"/>
      <c r="B217" s="12"/>
      <c r="C217" s="20"/>
      <c r="D217" s="20"/>
      <c r="E217" s="20"/>
      <c r="F217" s="52"/>
      <c r="G217" s="6"/>
      <c r="H217" s="6"/>
      <c r="I217" s="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40"/>
      <c r="B218" s="12"/>
      <c r="C218" s="20"/>
      <c r="D218" s="20"/>
      <c r="E218" s="20"/>
      <c r="F218" s="52"/>
      <c r="G218" s="6"/>
      <c r="H218" s="6"/>
      <c r="I218" s="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40"/>
      <c r="B219" s="12"/>
      <c r="C219" s="20"/>
      <c r="D219" s="20"/>
      <c r="E219" s="20"/>
      <c r="F219" s="52"/>
      <c r="G219" s="6"/>
      <c r="H219" s="6"/>
      <c r="I219" s="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40"/>
      <c r="B220" s="12"/>
      <c r="C220" s="20"/>
      <c r="D220" s="20"/>
      <c r="E220" s="20"/>
      <c r="F220" s="52"/>
      <c r="G220" s="6"/>
      <c r="H220" s="6"/>
      <c r="I220" s="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40"/>
      <c r="B221" s="12"/>
      <c r="C221" s="20"/>
      <c r="D221" s="20"/>
      <c r="E221" s="20"/>
      <c r="F221" s="52"/>
      <c r="G221" s="6"/>
      <c r="H221" s="6"/>
      <c r="I221" s="6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40"/>
      <c r="B222" s="12"/>
      <c r="C222" s="20"/>
      <c r="D222" s="20"/>
      <c r="E222" s="20"/>
      <c r="F222" s="52"/>
      <c r="G222" s="6"/>
      <c r="H222" s="6"/>
      <c r="I222" s="6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40"/>
      <c r="B223" s="12"/>
      <c r="C223" s="20"/>
      <c r="D223" s="20"/>
      <c r="E223" s="20"/>
      <c r="F223" s="52"/>
      <c r="G223" s="6"/>
      <c r="H223" s="6"/>
      <c r="I223" s="6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40"/>
      <c r="B224" s="12"/>
      <c r="C224" s="20"/>
      <c r="D224" s="20"/>
      <c r="E224" s="20"/>
      <c r="F224" s="52"/>
      <c r="G224" s="6"/>
      <c r="H224" s="6"/>
      <c r="I224" s="6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40"/>
      <c r="B225" s="12"/>
      <c r="C225" s="20"/>
      <c r="D225" s="20"/>
      <c r="E225" s="20"/>
      <c r="F225" s="52"/>
      <c r="G225" s="6"/>
      <c r="H225" s="6"/>
      <c r="I225" s="6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40"/>
      <c r="B226" s="12"/>
      <c r="C226" s="20"/>
      <c r="D226" s="20"/>
      <c r="E226" s="20"/>
      <c r="F226" s="52"/>
      <c r="G226" s="6"/>
      <c r="H226" s="6"/>
      <c r="I226" s="6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40"/>
      <c r="B227" s="12"/>
      <c r="C227" s="20"/>
      <c r="D227" s="20"/>
      <c r="E227" s="20"/>
      <c r="F227" s="52"/>
      <c r="G227" s="6"/>
      <c r="H227" s="6"/>
      <c r="I227" s="6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40"/>
      <c r="B228" s="12"/>
      <c r="C228" s="20"/>
      <c r="D228" s="20"/>
      <c r="E228" s="20"/>
      <c r="F228" s="52"/>
      <c r="G228" s="6"/>
      <c r="H228" s="6"/>
      <c r="I228" s="6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40"/>
      <c r="B229" s="12"/>
      <c r="C229" s="20"/>
      <c r="D229" s="20"/>
      <c r="E229" s="20"/>
      <c r="F229" s="52"/>
      <c r="G229" s="6"/>
      <c r="H229" s="6"/>
      <c r="I229" s="6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40"/>
      <c r="B230" s="12"/>
      <c r="C230" s="20"/>
      <c r="D230" s="20"/>
      <c r="E230" s="20"/>
      <c r="F230" s="52"/>
      <c r="G230" s="6"/>
      <c r="H230" s="6"/>
      <c r="I230" s="6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40"/>
      <c r="B231" s="12"/>
      <c r="C231" s="20"/>
      <c r="D231" s="20"/>
      <c r="E231" s="20"/>
      <c r="F231" s="52"/>
      <c r="G231" s="6"/>
      <c r="H231" s="6"/>
      <c r="I231" s="6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40"/>
      <c r="B232" s="12"/>
      <c r="C232" s="20"/>
      <c r="D232" s="20"/>
      <c r="E232" s="20"/>
      <c r="F232" s="52"/>
      <c r="G232" s="6"/>
      <c r="H232" s="6"/>
      <c r="I232" s="6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40"/>
      <c r="B233" s="12"/>
      <c r="C233" s="20"/>
      <c r="D233" s="20"/>
      <c r="E233" s="20"/>
      <c r="F233" s="52"/>
      <c r="G233" s="6"/>
      <c r="H233" s="6"/>
      <c r="I233" s="6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40"/>
      <c r="B234" s="12"/>
      <c r="C234" s="20"/>
      <c r="D234" s="20"/>
      <c r="E234" s="20"/>
      <c r="F234" s="52"/>
      <c r="G234" s="6"/>
      <c r="H234" s="6"/>
      <c r="I234" s="6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40"/>
      <c r="B235" s="12"/>
      <c r="C235" s="20"/>
      <c r="D235" s="20"/>
      <c r="E235" s="20"/>
      <c r="F235" s="52"/>
      <c r="G235" s="6"/>
      <c r="H235" s="6"/>
      <c r="I235" s="6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40"/>
      <c r="B236" s="12"/>
      <c r="C236" s="20"/>
      <c r="D236" s="20"/>
      <c r="E236" s="20"/>
      <c r="F236" s="52"/>
      <c r="G236" s="6"/>
      <c r="H236" s="6"/>
      <c r="I236" s="6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40"/>
      <c r="B237" s="12"/>
      <c r="C237" s="20"/>
      <c r="D237" s="20"/>
      <c r="E237" s="20"/>
      <c r="F237" s="52"/>
      <c r="G237" s="6"/>
      <c r="H237" s="6"/>
      <c r="I237" s="6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40"/>
      <c r="B238" s="12"/>
      <c r="C238" s="20"/>
      <c r="D238" s="20"/>
      <c r="E238" s="20"/>
      <c r="F238" s="52"/>
      <c r="G238" s="6"/>
      <c r="H238" s="6"/>
      <c r="I238" s="6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I1"/>
  </mergeCells>
  <pageMargins left="0.2" right="0.2" top="0.25" bottom="0.2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activeCell="I4" sqref="I4"/>
    </sheetView>
  </sheetViews>
  <sheetFormatPr defaultColWidth="14.42578125" defaultRowHeight="15" customHeight="1" x14ac:dyDescent="0.25"/>
  <cols>
    <col min="1" max="1" width="26.85546875" customWidth="1"/>
    <col min="2" max="2" width="19.5703125" customWidth="1"/>
    <col min="3" max="3" width="11.28515625" customWidth="1"/>
    <col min="4" max="4" width="11.5703125" customWidth="1"/>
    <col min="5" max="5" width="11.28515625" customWidth="1"/>
    <col min="6" max="6" width="11.140625" customWidth="1"/>
    <col min="7" max="7" width="15.7109375" customWidth="1"/>
    <col min="8" max="9" width="17.85546875" customWidth="1"/>
    <col min="10" max="10" width="9" customWidth="1"/>
    <col min="11" max="11" width="9.140625" customWidth="1"/>
    <col min="12" max="12" width="13.85546875" customWidth="1"/>
    <col min="13" max="14" width="9.140625" customWidth="1"/>
    <col min="15" max="15" width="13.85546875" customWidth="1"/>
    <col min="16" max="16" width="9.140625" customWidth="1"/>
    <col min="17" max="26" width="8.7109375" customWidth="1"/>
  </cols>
  <sheetData>
    <row r="1" spans="1:26" x14ac:dyDescent="0.25">
      <c r="A1" s="83" t="s">
        <v>6</v>
      </c>
      <c r="B1" s="84"/>
      <c r="C1" s="84"/>
      <c r="D1" s="84"/>
      <c r="E1" s="84"/>
      <c r="F1" s="84"/>
      <c r="G1" s="84"/>
      <c r="H1" s="84"/>
      <c r="I1" s="8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3" t="s">
        <v>16</v>
      </c>
      <c r="B2" s="14" t="s">
        <v>17</v>
      </c>
      <c r="C2" s="15" t="s">
        <v>107</v>
      </c>
      <c r="D2" s="15" t="s">
        <v>108</v>
      </c>
      <c r="E2" s="15" t="s">
        <v>109</v>
      </c>
      <c r="F2" s="15" t="s">
        <v>21</v>
      </c>
      <c r="G2" s="17" t="s">
        <v>22</v>
      </c>
      <c r="H2" s="16" t="s">
        <v>23</v>
      </c>
      <c r="I2" s="16" t="s">
        <v>24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48" t="s">
        <v>253</v>
      </c>
      <c r="B3" s="49" t="s">
        <v>254</v>
      </c>
      <c r="C3" s="41">
        <v>10201</v>
      </c>
      <c r="D3" s="42">
        <v>9399.23</v>
      </c>
      <c r="E3" s="20">
        <v>10895.17</v>
      </c>
      <c r="F3" s="23">
        <v>8666.49</v>
      </c>
      <c r="G3" s="24">
        <v>5428</v>
      </c>
      <c r="H3" s="6">
        <v>11000</v>
      </c>
      <c r="I3" s="55">
        <v>11000</v>
      </c>
      <c r="J3" s="6"/>
      <c r="K3" s="5"/>
      <c r="L3" s="29"/>
      <c r="M3" s="30"/>
      <c r="N3" s="56"/>
      <c r="O3" s="29"/>
      <c r="P3" s="30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48" t="s">
        <v>116</v>
      </c>
      <c r="B4" s="49" t="s">
        <v>255</v>
      </c>
      <c r="C4" s="41">
        <v>830.21</v>
      </c>
      <c r="D4" s="42">
        <v>714.66</v>
      </c>
      <c r="E4" s="41">
        <v>828.56</v>
      </c>
      <c r="F4" s="23">
        <v>650.52</v>
      </c>
      <c r="G4" s="24">
        <v>409.44</v>
      </c>
      <c r="H4" s="6">
        <v>1000</v>
      </c>
      <c r="I4" s="55">
        <f>+I3*7.65%</f>
        <v>841.5</v>
      </c>
      <c r="J4" s="6"/>
      <c r="K4" s="5"/>
      <c r="L4" s="29"/>
      <c r="M4" s="30"/>
      <c r="N4" s="56"/>
      <c r="O4" s="29"/>
      <c r="P4" s="30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48" t="s">
        <v>210</v>
      </c>
      <c r="B5" s="49" t="s">
        <v>256</v>
      </c>
      <c r="C5" s="41">
        <v>0</v>
      </c>
      <c r="D5" s="42">
        <v>187.94</v>
      </c>
      <c r="E5" s="41">
        <v>529.83000000000004</v>
      </c>
      <c r="F5" s="23">
        <v>202.23</v>
      </c>
      <c r="G5" s="24">
        <v>0</v>
      </c>
      <c r="H5" s="6">
        <v>250</v>
      </c>
      <c r="I5" s="55">
        <v>250</v>
      </c>
      <c r="J5" s="6"/>
      <c r="K5" s="5"/>
      <c r="L5" s="29"/>
      <c r="M5" s="30"/>
      <c r="N5" s="56"/>
      <c r="O5" s="29"/>
      <c r="P5" s="30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48" t="s">
        <v>212</v>
      </c>
      <c r="B6" s="49" t="s">
        <v>257</v>
      </c>
      <c r="C6" s="41">
        <v>229.11</v>
      </c>
      <c r="D6" s="42">
        <v>2906.15</v>
      </c>
      <c r="E6" s="41">
        <v>735.52</v>
      </c>
      <c r="F6" s="23">
        <v>4327.63</v>
      </c>
      <c r="G6" s="24">
        <v>78.05</v>
      </c>
      <c r="H6" s="6">
        <v>150</v>
      </c>
      <c r="I6" s="55">
        <v>350</v>
      </c>
      <c r="J6" s="6"/>
      <c r="K6" s="5"/>
      <c r="L6" s="29"/>
      <c r="M6" s="30"/>
      <c r="N6" s="56"/>
      <c r="O6" s="29"/>
      <c r="P6" s="30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48" t="s">
        <v>214</v>
      </c>
      <c r="B7" s="49" t="s">
        <v>258</v>
      </c>
      <c r="C7" s="41">
        <v>3824.96</v>
      </c>
      <c r="D7" s="42">
        <v>0</v>
      </c>
      <c r="E7" s="41">
        <v>234.72</v>
      </c>
      <c r="F7" s="23">
        <v>70.8</v>
      </c>
      <c r="G7" s="24">
        <v>2177.0700000000002</v>
      </c>
      <c r="H7" s="6">
        <v>200</v>
      </c>
      <c r="I7" s="55">
        <v>200</v>
      </c>
      <c r="J7" s="6"/>
      <c r="K7" s="5"/>
      <c r="L7" s="29"/>
      <c r="M7" s="30"/>
      <c r="N7" s="56"/>
      <c r="O7" s="29"/>
      <c r="P7" s="30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48" t="s">
        <v>259</v>
      </c>
      <c r="B8" s="49" t="s">
        <v>260</v>
      </c>
      <c r="C8" s="41">
        <v>743.18</v>
      </c>
      <c r="D8" s="42">
        <v>529.70000000000005</v>
      </c>
      <c r="E8" s="41">
        <v>736.6</v>
      </c>
      <c r="F8" s="23">
        <v>651.07000000000005</v>
      </c>
      <c r="G8" s="24">
        <v>428.87</v>
      </c>
      <c r="H8" s="6">
        <v>700</v>
      </c>
      <c r="I8" s="55">
        <v>700</v>
      </c>
      <c r="J8" s="6"/>
      <c r="K8" s="5"/>
      <c r="L8" s="29"/>
      <c r="M8" s="30"/>
      <c r="N8" s="56"/>
      <c r="O8" s="29"/>
      <c r="P8" s="30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48" t="s">
        <v>261</v>
      </c>
      <c r="B9" s="49" t="s">
        <v>262</v>
      </c>
      <c r="C9" s="41">
        <v>964.47</v>
      </c>
      <c r="D9" s="42">
        <v>953.75</v>
      </c>
      <c r="E9" s="41">
        <v>466.79</v>
      </c>
      <c r="F9" s="23">
        <v>335.3</v>
      </c>
      <c r="G9" s="24">
        <v>351.29</v>
      </c>
      <c r="H9" s="6">
        <v>1000</v>
      </c>
      <c r="I9" s="55">
        <v>1000</v>
      </c>
      <c r="J9" s="6"/>
      <c r="K9" s="5"/>
      <c r="L9" s="29"/>
      <c r="M9" s="30"/>
      <c r="N9" s="56"/>
      <c r="O9" s="29"/>
      <c r="P9" s="30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48" t="s">
        <v>263</v>
      </c>
      <c r="B10" s="49" t="s">
        <v>264</v>
      </c>
      <c r="C10" s="41">
        <v>333.3</v>
      </c>
      <c r="D10" s="42">
        <v>404.08</v>
      </c>
      <c r="E10" s="41">
        <v>95.23</v>
      </c>
      <c r="F10" s="23">
        <v>41.1</v>
      </c>
      <c r="G10" s="24">
        <v>82.59</v>
      </c>
      <c r="H10" s="6">
        <v>125</v>
      </c>
      <c r="I10" s="55">
        <v>200</v>
      </c>
      <c r="J10" s="6"/>
      <c r="K10" s="5"/>
      <c r="L10" s="29"/>
      <c r="M10" s="30"/>
      <c r="N10" s="5"/>
      <c r="O10" s="29"/>
      <c r="P10" s="30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46" t="s">
        <v>265</v>
      </c>
      <c r="B11" s="53" t="s">
        <v>266</v>
      </c>
      <c r="C11" s="41">
        <v>0</v>
      </c>
      <c r="D11" s="42">
        <v>11403.96</v>
      </c>
      <c r="E11" s="57">
        <v>28833</v>
      </c>
      <c r="F11" s="23">
        <v>353.1</v>
      </c>
      <c r="G11" s="24">
        <v>0</v>
      </c>
      <c r="H11" s="6">
        <v>0</v>
      </c>
      <c r="I11" s="55">
        <v>0</v>
      </c>
      <c r="J11" s="6"/>
      <c r="K11" s="5"/>
      <c r="L11" s="29"/>
      <c r="M11" s="30"/>
      <c r="N11" s="5"/>
      <c r="O11" s="5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48" t="s">
        <v>267</v>
      </c>
      <c r="B12" s="49" t="s">
        <v>268</v>
      </c>
      <c r="C12" s="41">
        <v>0</v>
      </c>
      <c r="D12" s="42">
        <v>426.07</v>
      </c>
      <c r="E12" s="41">
        <v>0</v>
      </c>
      <c r="F12" s="23">
        <v>0</v>
      </c>
      <c r="G12" s="24">
        <v>0</v>
      </c>
      <c r="H12" s="6">
        <v>0</v>
      </c>
      <c r="I12" s="55">
        <v>0</v>
      </c>
      <c r="J12" s="6"/>
      <c r="K12" s="5"/>
      <c r="L12" s="29"/>
      <c r="M12" s="30"/>
      <c r="N12" s="56"/>
      <c r="O12" s="5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46" t="s">
        <v>183</v>
      </c>
      <c r="B13" s="53" t="s">
        <v>269</v>
      </c>
      <c r="C13" s="41">
        <v>0</v>
      </c>
      <c r="D13" s="42">
        <v>0</v>
      </c>
      <c r="E13" s="41">
        <v>920.08</v>
      </c>
      <c r="F13" s="23">
        <v>19.25</v>
      </c>
      <c r="G13" s="24">
        <v>1007.35</v>
      </c>
      <c r="H13" s="6">
        <v>0</v>
      </c>
      <c r="I13" s="55">
        <v>0</v>
      </c>
      <c r="J13" s="6"/>
      <c r="K13" s="5"/>
      <c r="L13" s="29"/>
      <c r="M13" s="30"/>
      <c r="N13" s="5"/>
      <c r="O13" s="29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48" t="s">
        <v>270</v>
      </c>
      <c r="B14" s="49" t="s">
        <v>271</v>
      </c>
      <c r="C14" s="41">
        <v>525.13</v>
      </c>
      <c r="D14" s="42">
        <v>95.64</v>
      </c>
      <c r="E14" s="41">
        <v>0</v>
      </c>
      <c r="F14" s="52"/>
      <c r="G14" s="6"/>
      <c r="H14" s="6">
        <v>0</v>
      </c>
      <c r="I14" s="55">
        <v>0</v>
      </c>
      <c r="J14" s="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48" t="s">
        <v>272</v>
      </c>
      <c r="B15" s="49" t="s">
        <v>273</v>
      </c>
      <c r="C15" s="41">
        <v>23.73</v>
      </c>
      <c r="D15" s="42">
        <v>1166.8399999999999</v>
      </c>
      <c r="E15" s="41">
        <v>99.47</v>
      </c>
      <c r="F15" s="23">
        <v>55.52</v>
      </c>
      <c r="G15" s="24">
        <v>0</v>
      </c>
      <c r="H15" s="6">
        <v>0</v>
      </c>
      <c r="I15" s="55">
        <v>0</v>
      </c>
      <c r="J15" s="6"/>
      <c r="K15" s="5"/>
      <c r="L15" s="29"/>
      <c r="M15" s="30"/>
      <c r="N15" s="5"/>
      <c r="O15" s="5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48" t="s">
        <v>274</v>
      </c>
      <c r="B16" s="49" t="s">
        <v>275</v>
      </c>
      <c r="C16" s="41">
        <v>197.19</v>
      </c>
      <c r="D16" s="42">
        <v>4888.54</v>
      </c>
      <c r="E16" s="41">
        <v>597.89</v>
      </c>
      <c r="F16" s="23">
        <v>0</v>
      </c>
      <c r="G16" s="24">
        <v>1080.7</v>
      </c>
      <c r="H16" s="6">
        <v>300</v>
      </c>
      <c r="I16" s="55">
        <v>350</v>
      </c>
      <c r="J16" s="6"/>
      <c r="K16" s="5"/>
      <c r="L16" s="29"/>
      <c r="M16" s="30"/>
      <c r="N16" s="5"/>
      <c r="O16" s="29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48" t="s">
        <v>276</v>
      </c>
      <c r="B17" s="49" t="s">
        <v>277</v>
      </c>
      <c r="C17" s="41">
        <v>0</v>
      </c>
      <c r="D17" s="42">
        <v>226.8</v>
      </c>
      <c r="E17" s="41">
        <v>1912.07</v>
      </c>
      <c r="F17" s="23">
        <v>653.84</v>
      </c>
      <c r="G17" s="24">
        <v>0</v>
      </c>
      <c r="H17" s="6">
        <v>0</v>
      </c>
      <c r="I17" s="55">
        <v>0</v>
      </c>
      <c r="J17" s="6"/>
      <c r="K17" s="5"/>
      <c r="L17" s="29"/>
      <c r="M17" s="30"/>
      <c r="N17" s="5"/>
      <c r="O17" s="5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48" t="s">
        <v>278</v>
      </c>
      <c r="B18" s="49" t="s">
        <v>279</v>
      </c>
      <c r="C18" s="41">
        <v>327.60000000000002</v>
      </c>
      <c r="D18" s="42">
        <v>306</v>
      </c>
      <c r="E18" s="41">
        <v>2433.58</v>
      </c>
      <c r="F18" s="23">
        <v>295.02999999999997</v>
      </c>
      <c r="G18" s="24">
        <v>201.6</v>
      </c>
      <c r="H18" s="6">
        <v>300</v>
      </c>
      <c r="I18" s="55">
        <v>300</v>
      </c>
      <c r="J18" s="6"/>
      <c r="K18" s="5"/>
      <c r="L18" s="29"/>
      <c r="M18" s="30"/>
      <c r="N18" s="5"/>
      <c r="O18" s="29"/>
      <c r="P18" s="30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48" t="s">
        <v>280</v>
      </c>
      <c r="B19" s="49" t="s">
        <v>281</v>
      </c>
      <c r="C19" s="41">
        <v>544.29999999999995</v>
      </c>
      <c r="D19" s="42">
        <v>50.36</v>
      </c>
      <c r="E19" s="41">
        <v>0</v>
      </c>
      <c r="F19" s="23">
        <v>0</v>
      </c>
      <c r="G19" s="24">
        <v>0</v>
      </c>
      <c r="H19" s="6">
        <v>150</v>
      </c>
      <c r="I19" s="55">
        <v>150</v>
      </c>
      <c r="J19" s="6"/>
      <c r="K19" s="5"/>
      <c r="L19" s="29"/>
      <c r="M19" s="30"/>
      <c r="N19" s="5"/>
      <c r="O19" s="29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46" t="s">
        <v>282</v>
      </c>
      <c r="B20" s="53" t="s">
        <v>283</v>
      </c>
      <c r="C20" s="41">
        <v>0</v>
      </c>
      <c r="D20" s="42">
        <v>0</v>
      </c>
      <c r="E20" s="41">
        <v>16890</v>
      </c>
      <c r="F20" s="23">
        <v>0</v>
      </c>
      <c r="G20" s="6"/>
      <c r="H20" s="6">
        <v>0</v>
      </c>
      <c r="I20" s="55">
        <v>0</v>
      </c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40"/>
      <c r="B21" s="12"/>
      <c r="C21" s="20">
        <f t="shared" ref="C21:I21" si="0">SUM(C3:C20)</f>
        <v>18744.179999999997</v>
      </c>
      <c r="D21" s="20">
        <f t="shared" si="0"/>
        <v>33659.72</v>
      </c>
      <c r="E21" s="20">
        <f t="shared" si="0"/>
        <v>66208.510000000009</v>
      </c>
      <c r="F21" s="20">
        <f t="shared" si="0"/>
        <v>16321.88</v>
      </c>
      <c r="G21" s="25">
        <f t="shared" si="0"/>
        <v>11244.960000000003</v>
      </c>
      <c r="H21" s="25">
        <f t="shared" si="0"/>
        <v>15175</v>
      </c>
      <c r="I21" s="28">
        <f t="shared" si="0"/>
        <v>15341.5</v>
      </c>
      <c r="J21" s="6"/>
      <c r="K21" s="5"/>
      <c r="L21" s="29"/>
      <c r="M21" s="30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40"/>
      <c r="B22" s="12"/>
      <c r="C22" s="20"/>
      <c r="D22" s="20"/>
      <c r="E22" s="20"/>
      <c r="F22" s="52"/>
      <c r="G22" s="6"/>
      <c r="H22" s="6"/>
      <c r="I22" s="6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40"/>
      <c r="B23" s="12"/>
      <c r="C23" s="20"/>
      <c r="D23" s="20"/>
      <c r="E23" s="20"/>
      <c r="F23" s="52"/>
      <c r="G23" s="6"/>
      <c r="H23" s="6"/>
      <c r="I23" s="6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40"/>
      <c r="B24" s="12"/>
      <c r="C24" s="20"/>
      <c r="D24" s="20"/>
      <c r="E24" s="20"/>
      <c r="F24" s="52"/>
      <c r="G24" s="6"/>
      <c r="H24" s="6"/>
      <c r="I24" s="6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40"/>
      <c r="B25" s="12"/>
      <c r="C25" s="20"/>
      <c r="D25" s="20"/>
      <c r="E25" s="20"/>
      <c r="F25" s="52"/>
      <c r="G25" s="6"/>
      <c r="H25" s="6"/>
      <c r="I25" s="6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40"/>
      <c r="B26" s="12"/>
      <c r="C26" s="20"/>
      <c r="D26" s="20"/>
      <c r="E26" s="20"/>
      <c r="F26" s="52"/>
      <c r="G26" s="6"/>
      <c r="H26" s="6"/>
      <c r="I26" s="6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40"/>
      <c r="B27" s="12"/>
      <c r="C27" s="20"/>
      <c r="D27" s="20"/>
      <c r="E27" s="20"/>
      <c r="F27" s="52"/>
      <c r="G27" s="6"/>
      <c r="H27" s="6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40"/>
      <c r="B28" s="12"/>
      <c r="C28" s="20"/>
      <c r="D28" s="20"/>
      <c r="E28" s="20"/>
      <c r="F28" s="52"/>
      <c r="G28" s="6"/>
      <c r="H28" s="6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40"/>
      <c r="B29" s="12"/>
      <c r="C29" s="20"/>
      <c r="D29" s="20"/>
      <c r="E29" s="20"/>
      <c r="F29" s="52"/>
      <c r="G29" s="6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40"/>
      <c r="B30" s="12"/>
      <c r="C30" s="20"/>
      <c r="D30" s="20"/>
      <c r="E30" s="20"/>
      <c r="F30" s="52"/>
      <c r="G30" s="6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40"/>
      <c r="B31" s="12"/>
      <c r="C31" s="20"/>
      <c r="D31" s="20"/>
      <c r="E31" s="20"/>
      <c r="F31" s="52"/>
      <c r="G31" s="6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40"/>
      <c r="B32" s="12"/>
      <c r="C32" s="20"/>
      <c r="D32" s="20"/>
      <c r="E32" s="20"/>
      <c r="F32" s="52"/>
      <c r="G32" s="6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40"/>
      <c r="B33" s="12"/>
      <c r="C33" s="20"/>
      <c r="D33" s="20"/>
      <c r="E33" s="20"/>
      <c r="F33" s="52"/>
      <c r="G33" s="6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40"/>
      <c r="B34" s="12"/>
      <c r="C34" s="20"/>
      <c r="D34" s="20"/>
      <c r="E34" s="20"/>
      <c r="F34" s="52"/>
      <c r="G34" s="6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40"/>
      <c r="B35" s="12"/>
      <c r="C35" s="20"/>
      <c r="D35" s="20"/>
      <c r="E35" s="20"/>
      <c r="F35" s="52"/>
      <c r="G35" s="6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40"/>
      <c r="B36" s="12"/>
      <c r="C36" s="20"/>
      <c r="D36" s="20"/>
      <c r="E36" s="20"/>
      <c r="F36" s="52"/>
      <c r="G36" s="6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40"/>
      <c r="B37" s="12"/>
      <c r="C37" s="20"/>
      <c r="D37" s="20"/>
      <c r="E37" s="20"/>
      <c r="F37" s="52"/>
      <c r="G37" s="6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40"/>
      <c r="B38" s="12"/>
      <c r="C38" s="20"/>
      <c r="D38" s="20"/>
      <c r="E38" s="20"/>
      <c r="F38" s="52"/>
      <c r="G38" s="6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40"/>
      <c r="B39" s="12"/>
      <c r="C39" s="20"/>
      <c r="D39" s="20"/>
      <c r="E39" s="20"/>
      <c r="F39" s="52"/>
      <c r="G39" s="6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40"/>
      <c r="B40" s="12"/>
      <c r="C40" s="20"/>
      <c r="D40" s="20"/>
      <c r="E40" s="20"/>
      <c r="F40" s="52"/>
      <c r="G40" s="6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40"/>
      <c r="B41" s="12"/>
      <c r="C41" s="20"/>
      <c r="D41" s="20"/>
      <c r="E41" s="20"/>
      <c r="F41" s="52"/>
      <c r="G41" s="6"/>
      <c r="H41" s="6"/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40"/>
      <c r="B42" s="12"/>
      <c r="C42" s="20"/>
      <c r="D42" s="20"/>
      <c r="E42" s="20"/>
      <c r="F42" s="52"/>
      <c r="G42" s="6"/>
      <c r="H42" s="6"/>
      <c r="I42" s="6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40"/>
      <c r="B43" s="12"/>
      <c r="C43" s="20"/>
      <c r="D43" s="20"/>
      <c r="E43" s="20"/>
      <c r="F43" s="52"/>
      <c r="G43" s="6"/>
      <c r="H43" s="6"/>
      <c r="I43" s="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40"/>
      <c r="B44" s="12"/>
      <c r="C44" s="20"/>
      <c r="D44" s="20"/>
      <c r="E44" s="20"/>
      <c r="F44" s="52"/>
      <c r="G44" s="6"/>
      <c r="H44" s="6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40"/>
      <c r="B45" s="12"/>
      <c r="C45" s="20"/>
      <c r="D45" s="20"/>
      <c r="E45" s="20"/>
      <c r="F45" s="52"/>
      <c r="G45" s="6"/>
      <c r="H45" s="6"/>
      <c r="I45" s="6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40"/>
      <c r="B46" s="12"/>
      <c r="C46" s="20"/>
      <c r="D46" s="20"/>
      <c r="E46" s="20"/>
      <c r="F46" s="52"/>
      <c r="G46" s="6"/>
      <c r="H46" s="6"/>
      <c r="I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40"/>
      <c r="B47" s="12"/>
      <c r="C47" s="20"/>
      <c r="D47" s="20"/>
      <c r="E47" s="20"/>
      <c r="F47" s="52"/>
      <c r="G47" s="6"/>
      <c r="H47" s="6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40"/>
      <c r="B48" s="12"/>
      <c r="C48" s="20"/>
      <c r="D48" s="20"/>
      <c r="E48" s="20"/>
      <c r="F48" s="52"/>
      <c r="G48" s="6"/>
      <c r="H48" s="6"/>
      <c r="I48" s="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40"/>
      <c r="B49" s="12"/>
      <c r="C49" s="20"/>
      <c r="D49" s="20"/>
      <c r="E49" s="20"/>
      <c r="F49" s="52"/>
      <c r="G49" s="6"/>
      <c r="H49" s="6"/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40"/>
      <c r="B50" s="12"/>
      <c r="C50" s="20"/>
      <c r="D50" s="20"/>
      <c r="E50" s="20"/>
      <c r="F50" s="52"/>
      <c r="G50" s="6"/>
      <c r="H50" s="6"/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40"/>
      <c r="B51" s="12"/>
      <c r="C51" s="20"/>
      <c r="D51" s="20"/>
      <c r="E51" s="20"/>
      <c r="F51" s="52"/>
      <c r="G51" s="6"/>
      <c r="H51" s="6"/>
      <c r="I51" s="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40"/>
      <c r="B52" s="12"/>
      <c r="C52" s="20"/>
      <c r="D52" s="20"/>
      <c r="E52" s="20"/>
      <c r="F52" s="52"/>
      <c r="G52" s="6"/>
      <c r="H52" s="6"/>
      <c r="I52" s="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40"/>
      <c r="B53" s="12"/>
      <c r="C53" s="20"/>
      <c r="D53" s="20"/>
      <c r="E53" s="20"/>
      <c r="F53" s="52"/>
      <c r="G53" s="6"/>
      <c r="H53" s="6"/>
      <c r="I53" s="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40"/>
      <c r="B54" s="12"/>
      <c r="C54" s="20"/>
      <c r="D54" s="20"/>
      <c r="E54" s="20"/>
      <c r="F54" s="52"/>
      <c r="G54" s="6"/>
      <c r="H54" s="6"/>
      <c r="I54" s="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40"/>
      <c r="B55" s="12"/>
      <c r="C55" s="20"/>
      <c r="D55" s="20"/>
      <c r="E55" s="20"/>
      <c r="F55" s="52"/>
      <c r="G55" s="6"/>
      <c r="H55" s="6"/>
      <c r="I55" s="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40"/>
      <c r="B56" s="12"/>
      <c r="C56" s="20"/>
      <c r="D56" s="20"/>
      <c r="E56" s="20"/>
      <c r="F56" s="52"/>
      <c r="G56" s="6"/>
      <c r="H56" s="6"/>
      <c r="I56" s="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40"/>
      <c r="B57" s="12"/>
      <c r="C57" s="20"/>
      <c r="D57" s="20"/>
      <c r="E57" s="20"/>
      <c r="F57" s="52"/>
      <c r="G57" s="6"/>
      <c r="H57" s="6"/>
      <c r="I57" s="6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40"/>
      <c r="B58" s="12"/>
      <c r="C58" s="20"/>
      <c r="D58" s="20"/>
      <c r="E58" s="20"/>
      <c r="F58" s="52"/>
      <c r="G58" s="6"/>
      <c r="H58" s="6"/>
      <c r="I58" s="6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40"/>
      <c r="B59" s="12"/>
      <c r="C59" s="20"/>
      <c r="D59" s="20"/>
      <c r="E59" s="20"/>
      <c r="F59" s="52"/>
      <c r="G59" s="6"/>
      <c r="H59" s="6"/>
      <c r="I59" s="6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40"/>
      <c r="B60" s="12"/>
      <c r="C60" s="20"/>
      <c r="D60" s="20"/>
      <c r="E60" s="20"/>
      <c r="F60" s="52"/>
      <c r="G60" s="6"/>
      <c r="H60" s="6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40"/>
      <c r="B61" s="12"/>
      <c r="C61" s="20"/>
      <c r="D61" s="20"/>
      <c r="E61" s="20"/>
      <c r="F61" s="52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40"/>
      <c r="B62" s="12"/>
      <c r="C62" s="20"/>
      <c r="D62" s="20"/>
      <c r="E62" s="20"/>
      <c r="F62" s="52"/>
      <c r="G62" s="6"/>
      <c r="H62" s="6"/>
      <c r="I62" s="6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40"/>
      <c r="B63" s="12"/>
      <c r="C63" s="20"/>
      <c r="D63" s="20"/>
      <c r="E63" s="20"/>
      <c r="F63" s="52"/>
      <c r="G63" s="6"/>
      <c r="H63" s="6"/>
      <c r="I63" s="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40"/>
      <c r="B64" s="12"/>
      <c r="C64" s="20"/>
      <c r="D64" s="20"/>
      <c r="E64" s="20"/>
      <c r="F64" s="52"/>
      <c r="G64" s="6"/>
      <c r="H64" s="6"/>
      <c r="I64" s="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40"/>
      <c r="B65" s="12"/>
      <c r="C65" s="20"/>
      <c r="D65" s="20"/>
      <c r="E65" s="20"/>
      <c r="F65" s="52"/>
      <c r="G65" s="6"/>
      <c r="H65" s="6"/>
      <c r="I65" s="6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40"/>
      <c r="B66" s="12"/>
      <c r="C66" s="20"/>
      <c r="D66" s="20"/>
      <c r="E66" s="20"/>
      <c r="F66" s="52"/>
      <c r="G66" s="6"/>
      <c r="H66" s="6"/>
      <c r="I66" s="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40"/>
      <c r="B67" s="12"/>
      <c r="C67" s="20"/>
      <c r="D67" s="20"/>
      <c r="E67" s="20"/>
      <c r="F67" s="52"/>
      <c r="G67" s="6"/>
      <c r="H67" s="6"/>
      <c r="I67" s="6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40"/>
      <c r="B68" s="12"/>
      <c r="C68" s="20"/>
      <c r="D68" s="20"/>
      <c r="E68" s="20"/>
      <c r="F68" s="52"/>
      <c r="G68" s="6"/>
      <c r="H68" s="6"/>
      <c r="I68" s="6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40"/>
      <c r="B69" s="12"/>
      <c r="C69" s="20"/>
      <c r="D69" s="20"/>
      <c r="E69" s="20"/>
      <c r="F69" s="52"/>
      <c r="G69" s="6"/>
      <c r="H69" s="6"/>
      <c r="I69" s="6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40"/>
      <c r="B70" s="12"/>
      <c r="C70" s="20"/>
      <c r="D70" s="20"/>
      <c r="E70" s="20"/>
      <c r="F70" s="52"/>
      <c r="G70" s="6"/>
      <c r="H70" s="6"/>
      <c r="I70" s="6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40"/>
      <c r="B71" s="12"/>
      <c r="C71" s="20"/>
      <c r="D71" s="20"/>
      <c r="E71" s="20"/>
      <c r="F71" s="52"/>
      <c r="G71" s="6"/>
      <c r="H71" s="6"/>
      <c r="I71" s="6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40"/>
      <c r="B72" s="12"/>
      <c r="C72" s="20"/>
      <c r="D72" s="20"/>
      <c r="E72" s="20"/>
      <c r="F72" s="52"/>
      <c r="G72" s="6"/>
      <c r="H72" s="6"/>
      <c r="I72" s="6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40"/>
      <c r="B73" s="12"/>
      <c r="C73" s="20"/>
      <c r="D73" s="20"/>
      <c r="E73" s="20"/>
      <c r="F73" s="52"/>
      <c r="G73" s="6"/>
      <c r="H73" s="6"/>
      <c r="I73" s="6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40"/>
      <c r="B74" s="12"/>
      <c r="C74" s="20"/>
      <c r="D74" s="20"/>
      <c r="E74" s="20"/>
      <c r="F74" s="52"/>
      <c r="G74" s="6"/>
      <c r="H74" s="6"/>
      <c r="I74" s="6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40"/>
      <c r="B75" s="12"/>
      <c r="C75" s="20"/>
      <c r="D75" s="20"/>
      <c r="E75" s="20"/>
      <c r="F75" s="52"/>
      <c r="G75" s="6"/>
      <c r="H75" s="6"/>
      <c r="I75" s="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40"/>
      <c r="B76" s="12"/>
      <c r="C76" s="20"/>
      <c r="D76" s="20"/>
      <c r="E76" s="20"/>
      <c r="F76" s="52"/>
      <c r="G76" s="6"/>
      <c r="H76" s="6"/>
      <c r="I76" s="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40"/>
      <c r="B77" s="12"/>
      <c r="C77" s="20"/>
      <c r="D77" s="20"/>
      <c r="E77" s="20"/>
      <c r="F77" s="52"/>
      <c r="G77" s="6"/>
      <c r="H77" s="6"/>
      <c r="I77" s="6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40"/>
      <c r="B78" s="12"/>
      <c r="C78" s="20"/>
      <c r="D78" s="20"/>
      <c r="E78" s="20"/>
      <c r="F78" s="52"/>
      <c r="G78" s="6"/>
      <c r="H78" s="6"/>
      <c r="I78" s="6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40"/>
      <c r="B79" s="12"/>
      <c r="C79" s="20"/>
      <c r="D79" s="20"/>
      <c r="E79" s="20"/>
      <c r="F79" s="52"/>
      <c r="G79" s="6"/>
      <c r="H79" s="6"/>
      <c r="I79" s="6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40"/>
      <c r="B80" s="12"/>
      <c r="C80" s="20"/>
      <c r="D80" s="20"/>
      <c r="E80" s="20"/>
      <c r="F80" s="52"/>
      <c r="G80" s="6"/>
      <c r="H80" s="6"/>
      <c r="I80" s="6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40"/>
      <c r="B81" s="12"/>
      <c r="C81" s="20"/>
      <c r="D81" s="20"/>
      <c r="E81" s="20"/>
      <c r="F81" s="52"/>
      <c r="G81" s="6"/>
      <c r="H81" s="6"/>
      <c r="I81" s="6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40"/>
      <c r="B82" s="12"/>
      <c r="C82" s="20"/>
      <c r="D82" s="20"/>
      <c r="E82" s="20"/>
      <c r="F82" s="52"/>
      <c r="G82" s="6"/>
      <c r="H82" s="6"/>
      <c r="I82" s="6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40"/>
      <c r="B83" s="12"/>
      <c r="C83" s="20"/>
      <c r="D83" s="20"/>
      <c r="E83" s="20"/>
      <c r="F83" s="52"/>
      <c r="G83" s="6"/>
      <c r="H83" s="6"/>
      <c r="I83" s="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40"/>
      <c r="B84" s="12"/>
      <c r="C84" s="20"/>
      <c r="D84" s="20"/>
      <c r="E84" s="20"/>
      <c r="F84" s="52"/>
      <c r="G84" s="6"/>
      <c r="H84" s="6"/>
      <c r="I84" s="6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40"/>
      <c r="B85" s="12"/>
      <c r="C85" s="20"/>
      <c r="D85" s="20"/>
      <c r="E85" s="20"/>
      <c r="F85" s="52"/>
      <c r="G85" s="6"/>
      <c r="H85" s="6"/>
      <c r="I85" s="6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40"/>
      <c r="B86" s="12"/>
      <c r="C86" s="20"/>
      <c r="D86" s="20"/>
      <c r="E86" s="20"/>
      <c r="F86" s="52"/>
      <c r="G86" s="6"/>
      <c r="H86" s="6"/>
      <c r="I86" s="6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40"/>
      <c r="B87" s="12"/>
      <c r="C87" s="20"/>
      <c r="D87" s="20"/>
      <c r="E87" s="20"/>
      <c r="F87" s="52"/>
      <c r="G87" s="6"/>
      <c r="H87" s="6"/>
      <c r="I87" s="6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40"/>
      <c r="B88" s="12"/>
      <c r="C88" s="20"/>
      <c r="D88" s="20"/>
      <c r="E88" s="20"/>
      <c r="F88" s="52"/>
      <c r="G88" s="6"/>
      <c r="H88" s="6"/>
      <c r="I88" s="6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40"/>
      <c r="B89" s="12"/>
      <c r="C89" s="20"/>
      <c r="D89" s="20"/>
      <c r="E89" s="20"/>
      <c r="F89" s="52"/>
      <c r="G89" s="6"/>
      <c r="H89" s="6"/>
      <c r="I89" s="6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40"/>
      <c r="B90" s="12"/>
      <c r="C90" s="20"/>
      <c r="D90" s="20"/>
      <c r="E90" s="20"/>
      <c r="F90" s="52"/>
      <c r="G90" s="6"/>
      <c r="H90" s="6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40"/>
      <c r="B91" s="12"/>
      <c r="C91" s="20"/>
      <c r="D91" s="20"/>
      <c r="E91" s="20"/>
      <c r="F91" s="52"/>
      <c r="G91" s="6"/>
      <c r="H91" s="6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40"/>
      <c r="B92" s="12"/>
      <c r="C92" s="20"/>
      <c r="D92" s="20"/>
      <c r="E92" s="20"/>
      <c r="F92" s="52"/>
      <c r="G92" s="6"/>
      <c r="H92" s="6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40"/>
      <c r="B93" s="12"/>
      <c r="C93" s="20"/>
      <c r="D93" s="20"/>
      <c r="E93" s="20"/>
      <c r="F93" s="52"/>
      <c r="G93" s="6"/>
      <c r="H93" s="6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40"/>
      <c r="B94" s="12"/>
      <c r="C94" s="20"/>
      <c r="D94" s="20"/>
      <c r="E94" s="20"/>
      <c r="F94" s="52"/>
      <c r="G94" s="6"/>
      <c r="H94" s="6"/>
      <c r="I94" s="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40"/>
      <c r="B95" s="12"/>
      <c r="C95" s="20"/>
      <c r="D95" s="20"/>
      <c r="E95" s="20"/>
      <c r="F95" s="52"/>
      <c r="G95" s="6"/>
      <c r="H95" s="6"/>
      <c r="I95" s="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40"/>
      <c r="B96" s="12"/>
      <c r="C96" s="20"/>
      <c r="D96" s="20"/>
      <c r="E96" s="20"/>
      <c r="F96" s="52"/>
      <c r="G96" s="6"/>
      <c r="H96" s="6"/>
      <c r="I96" s="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40"/>
      <c r="B97" s="12"/>
      <c r="C97" s="20"/>
      <c r="D97" s="20"/>
      <c r="E97" s="20"/>
      <c r="F97" s="52"/>
      <c r="G97" s="6"/>
      <c r="H97" s="6"/>
      <c r="I97" s="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40"/>
      <c r="B98" s="12"/>
      <c r="C98" s="20"/>
      <c r="D98" s="20"/>
      <c r="E98" s="20"/>
      <c r="F98" s="52"/>
      <c r="G98" s="6"/>
      <c r="H98" s="6"/>
      <c r="I98" s="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40"/>
      <c r="B99" s="12"/>
      <c r="C99" s="20"/>
      <c r="D99" s="20"/>
      <c r="E99" s="20"/>
      <c r="F99" s="52"/>
      <c r="G99" s="6"/>
      <c r="H99" s="6"/>
      <c r="I99" s="6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40"/>
      <c r="B100" s="12"/>
      <c r="C100" s="20"/>
      <c r="D100" s="20"/>
      <c r="E100" s="20"/>
      <c r="F100" s="52"/>
      <c r="G100" s="6"/>
      <c r="H100" s="6"/>
      <c r="I100" s="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40"/>
      <c r="B101" s="12"/>
      <c r="C101" s="20"/>
      <c r="D101" s="20"/>
      <c r="E101" s="20"/>
      <c r="F101" s="52"/>
      <c r="G101" s="6"/>
      <c r="H101" s="6"/>
      <c r="I101" s="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40"/>
      <c r="B102" s="12"/>
      <c r="C102" s="20"/>
      <c r="D102" s="20"/>
      <c r="E102" s="20"/>
      <c r="F102" s="52"/>
      <c r="G102" s="6"/>
      <c r="H102" s="6"/>
      <c r="I102" s="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40"/>
      <c r="B103" s="12"/>
      <c r="C103" s="20"/>
      <c r="D103" s="20"/>
      <c r="E103" s="20"/>
      <c r="F103" s="52"/>
      <c r="G103" s="6"/>
      <c r="H103" s="6"/>
      <c r="I103" s="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/>
      <c r="B104" s="12"/>
      <c r="C104" s="20"/>
      <c r="D104" s="20"/>
      <c r="E104" s="20"/>
      <c r="F104" s="52"/>
      <c r="G104" s="6"/>
      <c r="H104" s="6"/>
      <c r="I104" s="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40"/>
      <c r="B105" s="12"/>
      <c r="C105" s="20"/>
      <c r="D105" s="20"/>
      <c r="E105" s="20"/>
      <c r="F105" s="52"/>
      <c r="G105" s="6"/>
      <c r="H105" s="6"/>
      <c r="I105" s="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40"/>
      <c r="B106" s="12"/>
      <c r="C106" s="20"/>
      <c r="D106" s="20"/>
      <c r="E106" s="20"/>
      <c r="F106" s="52"/>
      <c r="G106" s="6"/>
      <c r="H106" s="6"/>
      <c r="I106" s="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40"/>
      <c r="B107" s="12"/>
      <c r="C107" s="20"/>
      <c r="D107" s="20"/>
      <c r="E107" s="20"/>
      <c r="F107" s="52"/>
      <c r="G107" s="6"/>
      <c r="H107" s="6"/>
      <c r="I107" s="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40"/>
      <c r="B108" s="12"/>
      <c r="C108" s="20"/>
      <c r="D108" s="20"/>
      <c r="E108" s="20"/>
      <c r="F108" s="52"/>
      <c r="G108" s="6"/>
      <c r="H108" s="6"/>
      <c r="I108" s="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40"/>
      <c r="B109" s="12"/>
      <c r="C109" s="20"/>
      <c r="D109" s="20"/>
      <c r="E109" s="20"/>
      <c r="F109" s="52"/>
      <c r="G109" s="6"/>
      <c r="H109" s="6"/>
      <c r="I109" s="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40"/>
      <c r="B110" s="12"/>
      <c r="C110" s="20"/>
      <c r="D110" s="20"/>
      <c r="E110" s="20"/>
      <c r="F110" s="52"/>
      <c r="G110" s="6"/>
      <c r="H110" s="6"/>
      <c r="I110" s="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40"/>
      <c r="B111" s="12"/>
      <c r="C111" s="20"/>
      <c r="D111" s="20"/>
      <c r="E111" s="20"/>
      <c r="F111" s="52"/>
      <c r="G111" s="6"/>
      <c r="H111" s="6"/>
      <c r="I111" s="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40"/>
      <c r="B112" s="12"/>
      <c r="C112" s="20"/>
      <c r="D112" s="20"/>
      <c r="E112" s="20"/>
      <c r="F112" s="52"/>
      <c r="G112" s="6"/>
      <c r="H112" s="6"/>
      <c r="I112" s="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40"/>
      <c r="B113" s="12"/>
      <c r="C113" s="20"/>
      <c r="D113" s="20"/>
      <c r="E113" s="20"/>
      <c r="F113" s="52"/>
      <c r="G113" s="6"/>
      <c r="H113" s="6"/>
      <c r="I113" s="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40"/>
      <c r="B114" s="12"/>
      <c r="C114" s="20"/>
      <c r="D114" s="20"/>
      <c r="E114" s="20"/>
      <c r="F114" s="52"/>
      <c r="G114" s="6"/>
      <c r="H114" s="6"/>
      <c r="I114" s="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40"/>
      <c r="B115" s="12"/>
      <c r="C115" s="20"/>
      <c r="D115" s="20"/>
      <c r="E115" s="20"/>
      <c r="F115" s="52"/>
      <c r="G115" s="6"/>
      <c r="H115" s="6"/>
      <c r="I115" s="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40"/>
      <c r="B116" s="12"/>
      <c r="C116" s="20"/>
      <c r="D116" s="20"/>
      <c r="E116" s="20"/>
      <c r="F116" s="52"/>
      <c r="G116" s="6"/>
      <c r="H116" s="6"/>
      <c r="I116" s="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40"/>
      <c r="B117" s="12"/>
      <c r="C117" s="20"/>
      <c r="D117" s="20"/>
      <c r="E117" s="20"/>
      <c r="F117" s="52"/>
      <c r="G117" s="6"/>
      <c r="H117" s="6"/>
      <c r="I117" s="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40"/>
      <c r="B118" s="12"/>
      <c r="C118" s="20"/>
      <c r="D118" s="20"/>
      <c r="E118" s="20"/>
      <c r="F118" s="52"/>
      <c r="G118" s="6"/>
      <c r="H118" s="6"/>
      <c r="I118" s="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40"/>
      <c r="B119" s="12"/>
      <c r="C119" s="20"/>
      <c r="D119" s="20"/>
      <c r="E119" s="20"/>
      <c r="F119" s="52"/>
      <c r="G119" s="6"/>
      <c r="H119" s="6"/>
      <c r="I119" s="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40"/>
      <c r="B120" s="12"/>
      <c r="C120" s="20"/>
      <c r="D120" s="20"/>
      <c r="E120" s="20"/>
      <c r="F120" s="52"/>
      <c r="G120" s="6"/>
      <c r="H120" s="6"/>
      <c r="I120" s="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40"/>
      <c r="B121" s="12"/>
      <c r="C121" s="20"/>
      <c r="D121" s="20"/>
      <c r="E121" s="20"/>
      <c r="F121" s="52"/>
      <c r="G121" s="6"/>
      <c r="H121" s="6"/>
      <c r="I121" s="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40"/>
      <c r="B122" s="12"/>
      <c r="C122" s="20"/>
      <c r="D122" s="20"/>
      <c r="E122" s="20"/>
      <c r="F122" s="52"/>
      <c r="G122" s="6"/>
      <c r="H122" s="6"/>
      <c r="I122" s="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40"/>
      <c r="B123" s="12"/>
      <c r="C123" s="20"/>
      <c r="D123" s="20"/>
      <c r="E123" s="20"/>
      <c r="F123" s="52"/>
      <c r="G123" s="6"/>
      <c r="H123" s="6"/>
      <c r="I123" s="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40"/>
      <c r="B124" s="12"/>
      <c r="C124" s="20"/>
      <c r="D124" s="20"/>
      <c r="E124" s="20"/>
      <c r="F124" s="52"/>
      <c r="G124" s="6"/>
      <c r="H124" s="6"/>
      <c r="I124" s="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40"/>
      <c r="B125" s="12"/>
      <c r="C125" s="20"/>
      <c r="D125" s="20"/>
      <c r="E125" s="20"/>
      <c r="F125" s="52"/>
      <c r="G125" s="6"/>
      <c r="H125" s="6"/>
      <c r="I125" s="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40"/>
      <c r="B126" s="12"/>
      <c r="C126" s="20"/>
      <c r="D126" s="20"/>
      <c r="E126" s="20"/>
      <c r="F126" s="52"/>
      <c r="G126" s="6"/>
      <c r="H126" s="6"/>
      <c r="I126" s="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40"/>
      <c r="B127" s="12"/>
      <c r="C127" s="20"/>
      <c r="D127" s="20"/>
      <c r="E127" s="20"/>
      <c r="F127" s="52"/>
      <c r="G127" s="6"/>
      <c r="H127" s="6"/>
      <c r="I127" s="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40"/>
      <c r="B128" s="12"/>
      <c r="C128" s="20"/>
      <c r="D128" s="20"/>
      <c r="E128" s="20"/>
      <c r="F128" s="52"/>
      <c r="G128" s="6"/>
      <c r="H128" s="6"/>
      <c r="I128" s="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40"/>
      <c r="B129" s="12"/>
      <c r="C129" s="20"/>
      <c r="D129" s="20"/>
      <c r="E129" s="20"/>
      <c r="F129" s="52"/>
      <c r="G129" s="6"/>
      <c r="H129" s="6"/>
      <c r="I129" s="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40"/>
      <c r="B130" s="12"/>
      <c r="C130" s="20"/>
      <c r="D130" s="20"/>
      <c r="E130" s="20"/>
      <c r="F130" s="52"/>
      <c r="G130" s="6"/>
      <c r="H130" s="6"/>
      <c r="I130" s="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40"/>
      <c r="B131" s="12"/>
      <c r="C131" s="20"/>
      <c r="D131" s="20"/>
      <c r="E131" s="20"/>
      <c r="F131" s="52"/>
      <c r="G131" s="6"/>
      <c r="H131" s="6"/>
      <c r="I131" s="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40"/>
      <c r="B132" s="12"/>
      <c r="C132" s="20"/>
      <c r="D132" s="20"/>
      <c r="E132" s="20"/>
      <c r="F132" s="52"/>
      <c r="G132" s="6"/>
      <c r="H132" s="6"/>
      <c r="I132" s="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40"/>
      <c r="B133" s="12"/>
      <c r="C133" s="20"/>
      <c r="D133" s="20"/>
      <c r="E133" s="20"/>
      <c r="F133" s="52"/>
      <c r="G133" s="6"/>
      <c r="H133" s="6"/>
      <c r="I133" s="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40"/>
      <c r="B134" s="12"/>
      <c r="C134" s="20"/>
      <c r="D134" s="20"/>
      <c r="E134" s="20"/>
      <c r="F134" s="52"/>
      <c r="G134" s="6"/>
      <c r="H134" s="6"/>
      <c r="I134" s="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40"/>
      <c r="B135" s="12"/>
      <c r="C135" s="20"/>
      <c r="D135" s="20"/>
      <c r="E135" s="20"/>
      <c r="F135" s="52"/>
      <c r="G135" s="6"/>
      <c r="H135" s="6"/>
      <c r="I135" s="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40"/>
      <c r="B136" s="12"/>
      <c r="C136" s="20"/>
      <c r="D136" s="20"/>
      <c r="E136" s="20"/>
      <c r="F136" s="52"/>
      <c r="G136" s="6"/>
      <c r="H136" s="6"/>
      <c r="I136" s="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40"/>
      <c r="B137" s="12"/>
      <c r="C137" s="20"/>
      <c r="D137" s="20"/>
      <c r="E137" s="20"/>
      <c r="F137" s="52"/>
      <c r="G137" s="6"/>
      <c r="H137" s="6"/>
      <c r="I137" s="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40"/>
      <c r="B138" s="12"/>
      <c r="C138" s="20"/>
      <c r="D138" s="20"/>
      <c r="E138" s="20"/>
      <c r="F138" s="52"/>
      <c r="G138" s="6"/>
      <c r="H138" s="6"/>
      <c r="I138" s="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40"/>
      <c r="B139" s="12"/>
      <c r="C139" s="20"/>
      <c r="D139" s="20"/>
      <c r="E139" s="20"/>
      <c r="F139" s="52"/>
      <c r="G139" s="6"/>
      <c r="H139" s="6"/>
      <c r="I139" s="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40"/>
      <c r="B140" s="12"/>
      <c r="C140" s="20"/>
      <c r="D140" s="20"/>
      <c r="E140" s="20"/>
      <c r="F140" s="52"/>
      <c r="G140" s="6"/>
      <c r="H140" s="6"/>
      <c r="I140" s="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40"/>
      <c r="B141" s="12"/>
      <c r="C141" s="20"/>
      <c r="D141" s="20"/>
      <c r="E141" s="20"/>
      <c r="F141" s="52"/>
      <c r="G141" s="6"/>
      <c r="H141" s="6"/>
      <c r="I141" s="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40"/>
      <c r="B142" s="12"/>
      <c r="C142" s="20"/>
      <c r="D142" s="20"/>
      <c r="E142" s="20"/>
      <c r="F142" s="52"/>
      <c r="G142" s="6"/>
      <c r="H142" s="6"/>
      <c r="I142" s="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40"/>
      <c r="B143" s="12"/>
      <c r="C143" s="20"/>
      <c r="D143" s="20"/>
      <c r="E143" s="20"/>
      <c r="F143" s="52"/>
      <c r="G143" s="6"/>
      <c r="H143" s="6"/>
      <c r="I143" s="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40"/>
      <c r="B144" s="12"/>
      <c r="C144" s="20"/>
      <c r="D144" s="20"/>
      <c r="E144" s="20"/>
      <c r="F144" s="52"/>
      <c r="G144" s="6"/>
      <c r="H144" s="6"/>
      <c r="I144" s="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40"/>
      <c r="B145" s="12"/>
      <c r="C145" s="20"/>
      <c r="D145" s="20"/>
      <c r="E145" s="20"/>
      <c r="F145" s="52"/>
      <c r="G145" s="6"/>
      <c r="H145" s="6"/>
      <c r="I145" s="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40"/>
      <c r="B146" s="12"/>
      <c r="C146" s="20"/>
      <c r="D146" s="20"/>
      <c r="E146" s="20"/>
      <c r="F146" s="52"/>
      <c r="G146" s="6"/>
      <c r="H146" s="6"/>
      <c r="I146" s="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40"/>
      <c r="B147" s="12"/>
      <c r="C147" s="20"/>
      <c r="D147" s="20"/>
      <c r="E147" s="20"/>
      <c r="F147" s="52"/>
      <c r="G147" s="6"/>
      <c r="H147" s="6"/>
      <c r="I147" s="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40"/>
      <c r="B148" s="12"/>
      <c r="C148" s="20"/>
      <c r="D148" s="20"/>
      <c r="E148" s="20"/>
      <c r="F148" s="52"/>
      <c r="G148" s="6"/>
      <c r="H148" s="6"/>
      <c r="I148" s="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40"/>
      <c r="B149" s="12"/>
      <c r="C149" s="20"/>
      <c r="D149" s="20"/>
      <c r="E149" s="20"/>
      <c r="F149" s="52"/>
      <c r="G149" s="6"/>
      <c r="H149" s="6"/>
      <c r="I149" s="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40"/>
      <c r="B150" s="12"/>
      <c r="C150" s="20"/>
      <c r="D150" s="20"/>
      <c r="E150" s="20"/>
      <c r="F150" s="52"/>
      <c r="G150" s="6"/>
      <c r="H150" s="6"/>
      <c r="I150" s="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40"/>
      <c r="B151" s="12"/>
      <c r="C151" s="20"/>
      <c r="D151" s="20"/>
      <c r="E151" s="20"/>
      <c r="F151" s="52"/>
      <c r="G151" s="6"/>
      <c r="H151" s="6"/>
      <c r="I151" s="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40"/>
      <c r="B152" s="12"/>
      <c r="C152" s="20"/>
      <c r="D152" s="20"/>
      <c r="E152" s="20"/>
      <c r="F152" s="52"/>
      <c r="G152" s="6"/>
      <c r="H152" s="6"/>
      <c r="I152" s="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40"/>
      <c r="B153" s="12"/>
      <c r="C153" s="20"/>
      <c r="D153" s="20"/>
      <c r="E153" s="20"/>
      <c r="F153" s="52"/>
      <c r="G153" s="6"/>
      <c r="H153" s="6"/>
      <c r="I153" s="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40"/>
      <c r="B154" s="12"/>
      <c r="C154" s="20"/>
      <c r="D154" s="20"/>
      <c r="E154" s="20"/>
      <c r="F154" s="52"/>
      <c r="G154" s="6"/>
      <c r="H154" s="6"/>
      <c r="I154" s="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40"/>
      <c r="B155" s="12"/>
      <c r="C155" s="20"/>
      <c r="D155" s="20"/>
      <c r="E155" s="20"/>
      <c r="F155" s="52"/>
      <c r="G155" s="6"/>
      <c r="H155" s="6"/>
      <c r="I155" s="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40"/>
      <c r="B156" s="12"/>
      <c r="C156" s="20"/>
      <c r="D156" s="20"/>
      <c r="E156" s="20"/>
      <c r="F156" s="52"/>
      <c r="G156" s="6"/>
      <c r="H156" s="6"/>
      <c r="I156" s="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40"/>
      <c r="B157" s="12"/>
      <c r="C157" s="20"/>
      <c r="D157" s="20"/>
      <c r="E157" s="20"/>
      <c r="F157" s="52"/>
      <c r="G157" s="6"/>
      <c r="H157" s="6"/>
      <c r="I157" s="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40"/>
      <c r="B158" s="12"/>
      <c r="C158" s="20"/>
      <c r="D158" s="20"/>
      <c r="E158" s="20"/>
      <c r="F158" s="52"/>
      <c r="G158" s="6"/>
      <c r="H158" s="6"/>
      <c r="I158" s="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40"/>
      <c r="B159" s="12"/>
      <c r="C159" s="20"/>
      <c r="D159" s="20"/>
      <c r="E159" s="20"/>
      <c r="F159" s="52"/>
      <c r="G159" s="6"/>
      <c r="H159" s="6"/>
      <c r="I159" s="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40"/>
      <c r="B160" s="12"/>
      <c r="C160" s="20"/>
      <c r="D160" s="20"/>
      <c r="E160" s="20"/>
      <c r="F160" s="52"/>
      <c r="G160" s="6"/>
      <c r="H160" s="6"/>
      <c r="I160" s="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40"/>
      <c r="B161" s="12"/>
      <c r="C161" s="20"/>
      <c r="D161" s="20"/>
      <c r="E161" s="20"/>
      <c r="F161" s="52"/>
      <c r="G161" s="6"/>
      <c r="H161" s="6"/>
      <c r="I161" s="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40"/>
      <c r="B162" s="12"/>
      <c r="C162" s="20"/>
      <c r="D162" s="20"/>
      <c r="E162" s="20"/>
      <c r="F162" s="52"/>
      <c r="G162" s="6"/>
      <c r="H162" s="6"/>
      <c r="I162" s="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40"/>
      <c r="B163" s="12"/>
      <c r="C163" s="20"/>
      <c r="D163" s="20"/>
      <c r="E163" s="20"/>
      <c r="F163" s="52"/>
      <c r="G163" s="6"/>
      <c r="H163" s="6"/>
      <c r="I163" s="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40"/>
      <c r="B164" s="12"/>
      <c r="C164" s="20"/>
      <c r="D164" s="20"/>
      <c r="E164" s="20"/>
      <c r="F164" s="52"/>
      <c r="G164" s="6"/>
      <c r="H164" s="6"/>
      <c r="I164" s="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40"/>
      <c r="B165" s="12"/>
      <c r="C165" s="20"/>
      <c r="D165" s="20"/>
      <c r="E165" s="20"/>
      <c r="F165" s="52"/>
      <c r="G165" s="6"/>
      <c r="H165" s="6"/>
      <c r="I165" s="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40"/>
      <c r="B166" s="12"/>
      <c r="C166" s="20"/>
      <c r="D166" s="20"/>
      <c r="E166" s="20"/>
      <c r="F166" s="52"/>
      <c r="G166" s="6"/>
      <c r="H166" s="6"/>
      <c r="I166" s="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40"/>
      <c r="B167" s="12"/>
      <c r="C167" s="20"/>
      <c r="D167" s="20"/>
      <c r="E167" s="20"/>
      <c r="F167" s="52"/>
      <c r="G167" s="6"/>
      <c r="H167" s="6"/>
      <c r="I167" s="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40"/>
      <c r="B168" s="12"/>
      <c r="C168" s="20"/>
      <c r="D168" s="20"/>
      <c r="E168" s="20"/>
      <c r="F168" s="52"/>
      <c r="G168" s="6"/>
      <c r="H168" s="6"/>
      <c r="I168" s="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40"/>
      <c r="B169" s="12"/>
      <c r="C169" s="20"/>
      <c r="D169" s="20"/>
      <c r="E169" s="20"/>
      <c r="F169" s="52"/>
      <c r="G169" s="6"/>
      <c r="H169" s="6"/>
      <c r="I169" s="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40"/>
      <c r="B170" s="12"/>
      <c r="C170" s="20"/>
      <c r="D170" s="20"/>
      <c r="E170" s="20"/>
      <c r="F170" s="52"/>
      <c r="G170" s="6"/>
      <c r="H170" s="6"/>
      <c r="I170" s="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40"/>
      <c r="B171" s="12"/>
      <c r="C171" s="20"/>
      <c r="D171" s="20"/>
      <c r="E171" s="20"/>
      <c r="F171" s="52"/>
      <c r="G171" s="6"/>
      <c r="H171" s="6"/>
      <c r="I171" s="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40"/>
      <c r="B172" s="12"/>
      <c r="C172" s="20"/>
      <c r="D172" s="20"/>
      <c r="E172" s="20"/>
      <c r="F172" s="52"/>
      <c r="G172" s="6"/>
      <c r="H172" s="6"/>
      <c r="I172" s="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40"/>
      <c r="B173" s="12"/>
      <c r="C173" s="20"/>
      <c r="D173" s="20"/>
      <c r="E173" s="20"/>
      <c r="F173" s="52"/>
      <c r="G173" s="6"/>
      <c r="H173" s="6"/>
      <c r="I173" s="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40"/>
      <c r="B174" s="12"/>
      <c r="C174" s="20"/>
      <c r="D174" s="20"/>
      <c r="E174" s="20"/>
      <c r="F174" s="52"/>
      <c r="G174" s="6"/>
      <c r="H174" s="6"/>
      <c r="I174" s="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40"/>
      <c r="B175" s="12"/>
      <c r="C175" s="20"/>
      <c r="D175" s="20"/>
      <c r="E175" s="20"/>
      <c r="F175" s="52"/>
      <c r="G175" s="6"/>
      <c r="H175" s="6"/>
      <c r="I175" s="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40"/>
      <c r="B176" s="12"/>
      <c r="C176" s="20"/>
      <c r="D176" s="20"/>
      <c r="E176" s="20"/>
      <c r="F176" s="52"/>
      <c r="G176" s="6"/>
      <c r="H176" s="6"/>
      <c r="I176" s="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40"/>
      <c r="B177" s="12"/>
      <c r="C177" s="20"/>
      <c r="D177" s="20"/>
      <c r="E177" s="20"/>
      <c r="F177" s="52"/>
      <c r="G177" s="6"/>
      <c r="H177" s="6"/>
      <c r="I177" s="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40"/>
      <c r="B178" s="12"/>
      <c r="C178" s="20"/>
      <c r="D178" s="20"/>
      <c r="E178" s="20"/>
      <c r="F178" s="52"/>
      <c r="G178" s="6"/>
      <c r="H178" s="6"/>
      <c r="I178" s="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40"/>
      <c r="B179" s="12"/>
      <c r="C179" s="20"/>
      <c r="D179" s="20"/>
      <c r="E179" s="20"/>
      <c r="F179" s="52"/>
      <c r="G179" s="6"/>
      <c r="H179" s="6"/>
      <c r="I179" s="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40"/>
      <c r="B180" s="12"/>
      <c r="C180" s="20"/>
      <c r="D180" s="20"/>
      <c r="E180" s="20"/>
      <c r="F180" s="52"/>
      <c r="G180" s="6"/>
      <c r="H180" s="6"/>
      <c r="I180" s="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40"/>
      <c r="B181" s="12"/>
      <c r="C181" s="20"/>
      <c r="D181" s="20"/>
      <c r="E181" s="20"/>
      <c r="F181" s="52"/>
      <c r="G181" s="6"/>
      <c r="H181" s="6"/>
      <c r="I181" s="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40"/>
      <c r="B182" s="12"/>
      <c r="C182" s="20"/>
      <c r="D182" s="20"/>
      <c r="E182" s="20"/>
      <c r="F182" s="52"/>
      <c r="G182" s="6"/>
      <c r="H182" s="6"/>
      <c r="I182" s="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40"/>
      <c r="B183" s="12"/>
      <c r="C183" s="20"/>
      <c r="D183" s="20"/>
      <c r="E183" s="20"/>
      <c r="F183" s="52"/>
      <c r="G183" s="6"/>
      <c r="H183" s="6"/>
      <c r="I183" s="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40"/>
      <c r="B184" s="12"/>
      <c r="C184" s="20"/>
      <c r="D184" s="20"/>
      <c r="E184" s="20"/>
      <c r="F184" s="52"/>
      <c r="G184" s="6"/>
      <c r="H184" s="6"/>
      <c r="I184" s="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40"/>
      <c r="B185" s="12"/>
      <c r="C185" s="20"/>
      <c r="D185" s="20"/>
      <c r="E185" s="20"/>
      <c r="F185" s="52"/>
      <c r="G185" s="6"/>
      <c r="H185" s="6"/>
      <c r="I185" s="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40"/>
      <c r="B186" s="12"/>
      <c r="C186" s="20"/>
      <c r="D186" s="20"/>
      <c r="E186" s="20"/>
      <c r="F186" s="52"/>
      <c r="G186" s="6"/>
      <c r="H186" s="6"/>
      <c r="I186" s="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40"/>
      <c r="B187" s="12"/>
      <c r="C187" s="20"/>
      <c r="D187" s="20"/>
      <c r="E187" s="20"/>
      <c r="F187" s="52"/>
      <c r="G187" s="6"/>
      <c r="H187" s="6"/>
      <c r="I187" s="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40"/>
      <c r="B188" s="12"/>
      <c r="C188" s="20"/>
      <c r="D188" s="20"/>
      <c r="E188" s="20"/>
      <c r="F188" s="52"/>
      <c r="G188" s="6"/>
      <c r="H188" s="6"/>
      <c r="I188" s="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40"/>
      <c r="B189" s="12"/>
      <c r="C189" s="20"/>
      <c r="D189" s="20"/>
      <c r="E189" s="20"/>
      <c r="F189" s="52"/>
      <c r="G189" s="6"/>
      <c r="H189" s="6"/>
      <c r="I189" s="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40"/>
      <c r="B190" s="12"/>
      <c r="C190" s="20"/>
      <c r="D190" s="20"/>
      <c r="E190" s="20"/>
      <c r="F190" s="52"/>
      <c r="G190" s="6"/>
      <c r="H190" s="6"/>
      <c r="I190" s="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40"/>
      <c r="B191" s="12"/>
      <c r="C191" s="20"/>
      <c r="D191" s="20"/>
      <c r="E191" s="20"/>
      <c r="F191" s="52"/>
      <c r="G191" s="6"/>
      <c r="H191" s="6"/>
      <c r="I191" s="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40"/>
      <c r="B192" s="12"/>
      <c r="C192" s="20"/>
      <c r="D192" s="20"/>
      <c r="E192" s="20"/>
      <c r="F192" s="52"/>
      <c r="G192" s="6"/>
      <c r="H192" s="6"/>
      <c r="I192" s="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40"/>
      <c r="B193" s="12"/>
      <c r="C193" s="20"/>
      <c r="D193" s="20"/>
      <c r="E193" s="20"/>
      <c r="F193" s="52"/>
      <c r="G193" s="6"/>
      <c r="H193" s="6"/>
      <c r="I193" s="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40"/>
      <c r="B194" s="12"/>
      <c r="C194" s="20"/>
      <c r="D194" s="20"/>
      <c r="E194" s="20"/>
      <c r="F194" s="52"/>
      <c r="G194" s="6"/>
      <c r="H194" s="6"/>
      <c r="I194" s="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40"/>
      <c r="B195" s="12"/>
      <c r="C195" s="20"/>
      <c r="D195" s="20"/>
      <c r="E195" s="20"/>
      <c r="F195" s="52"/>
      <c r="G195" s="6"/>
      <c r="H195" s="6"/>
      <c r="I195" s="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40"/>
      <c r="B196" s="12"/>
      <c r="C196" s="20"/>
      <c r="D196" s="20"/>
      <c r="E196" s="20"/>
      <c r="F196" s="52"/>
      <c r="G196" s="6"/>
      <c r="H196" s="6"/>
      <c r="I196" s="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40"/>
      <c r="B197" s="12"/>
      <c r="C197" s="20"/>
      <c r="D197" s="20"/>
      <c r="E197" s="20"/>
      <c r="F197" s="52"/>
      <c r="G197" s="6"/>
      <c r="H197" s="6"/>
      <c r="I197" s="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40"/>
      <c r="B198" s="12"/>
      <c r="C198" s="20"/>
      <c r="D198" s="20"/>
      <c r="E198" s="20"/>
      <c r="F198" s="52"/>
      <c r="G198" s="6"/>
      <c r="H198" s="6"/>
      <c r="I198" s="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40"/>
      <c r="B199" s="12"/>
      <c r="C199" s="20"/>
      <c r="D199" s="20"/>
      <c r="E199" s="20"/>
      <c r="F199" s="52"/>
      <c r="G199" s="6"/>
      <c r="H199" s="6"/>
      <c r="I199" s="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40"/>
      <c r="B200" s="12"/>
      <c r="C200" s="20"/>
      <c r="D200" s="20"/>
      <c r="E200" s="20"/>
      <c r="F200" s="52"/>
      <c r="G200" s="6"/>
      <c r="H200" s="6"/>
      <c r="I200" s="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40"/>
      <c r="B201" s="12"/>
      <c r="C201" s="20"/>
      <c r="D201" s="20"/>
      <c r="E201" s="20"/>
      <c r="F201" s="52"/>
      <c r="G201" s="6"/>
      <c r="H201" s="6"/>
      <c r="I201" s="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40"/>
      <c r="B202" s="12"/>
      <c r="C202" s="20"/>
      <c r="D202" s="20"/>
      <c r="E202" s="20"/>
      <c r="F202" s="52"/>
      <c r="G202" s="6"/>
      <c r="H202" s="6"/>
      <c r="I202" s="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40"/>
      <c r="B203" s="12"/>
      <c r="C203" s="20"/>
      <c r="D203" s="20"/>
      <c r="E203" s="20"/>
      <c r="F203" s="52"/>
      <c r="G203" s="6"/>
      <c r="H203" s="6"/>
      <c r="I203" s="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40"/>
      <c r="B204" s="12"/>
      <c r="C204" s="20"/>
      <c r="D204" s="20"/>
      <c r="E204" s="20"/>
      <c r="F204" s="52"/>
      <c r="G204" s="6"/>
      <c r="H204" s="6"/>
      <c r="I204" s="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40"/>
      <c r="B205" s="12"/>
      <c r="C205" s="20"/>
      <c r="D205" s="20"/>
      <c r="E205" s="20"/>
      <c r="F205" s="52"/>
      <c r="G205" s="6"/>
      <c r="H205" s="6"/>
      <c r="I205" s="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40"/>
      <c r="B206" s="12"/>
      <c r="C206" s="20"/>
      <c r="D206" s="20"/>
      <c r="E206" s="20"/>
      <c r="F206" s="52"/>
      <c r="G206" s="6"/>
      <c r="H206" s="6"/>
      <c r="I206" s="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40"/>
      <c r="B207" s="12"/>
      <c r="C207" s="20"/>
      <c r="D207" s="20"/>
      <c r="E207" s="20"/>
      <c r="F207" s="52"/>
      <c r="G207" s="6"/>
      <c r="H207" s="6"/>
      <c r="I207" s="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40"/>
      <c r="B208" s="12"/>
      <c r="C208" s="20"/>
      <c r="D208" s="20"/>
      <c r="E208" s="20"/>
      <c r="F208" s="52"/>
      <c r="G208" s="6"/>
      <c r="H208" s="6"/>
      <c r="I208" s="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40"/>
      <c r="B209" s="12"/>
      <c r="C209" s="20"/>
      <c r="D209" s="20"/>
      <c r="E209" s="20"/>
      <c r="F209" s="52"/>
      <c r="G209" s="6"/>
      <c r="H209" s="6"/>
      <c r="I209" s="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40"/>
      <c r="B210" s="12"/>
      <c r="C210" s="20"/>
      <c r="D210" s="20"/>
      <c r="E210" s="20"/>
      <c r="F210" s="52"/>
      <c r="G210" s="6"/>
      <c r="H210" s="6"/>
      <c r="I210" s="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40"/>
      <c r="B211" s="12"/>
      <c r="C211" s="20"/>
      <c r="D211" s="20"/>
      <c r="E211" s="20"/>
      <c r="F211" s="52"/>
      <c r="G211" s="6"/>
      <c r="H211" s="6"/>
      <c r="I211" s="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40"/>
      <c r="B212" s="12"/>
      <c r="C212" s="20"/>
      <c r="D212" s="20"/>
      <c r="E212" s="20"/>
      <c r="F212" s="52"/>
      <c r="G212" s="6"/>
      <c r="H212" s="6"/>
      <c r="I212" s="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40"/>
      <c r="B213" s="12"/>
      <c r="C213" s="20"/>
      <c r="D213" s="20"/>
      <c r="E213" s="20"/>
      <c r="F213" s="52"/>
      <c r="G213" s="6"/>
      <c r="H213" s="6"/>
      <c r="I213" s="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0"/>
      <c r="B214" s="12"/>
      <c r="C214" s="20"/>
      <c r="D214" s="20"/>
      <c r="E214" s="20"/>
      <c r="F214" s="52"/>
      <c r="G214" s="6"/>
      <c r="H214" s="6"/>
      <c r="I214" s="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40"/>
      <c r="B215" s="12"/>
      <c r="C215" s="20"/>
      <c r="D215" s="20"/>
      <c r="E215" s="20"/>
      <c r="F215" s="52"/>
      <c r="G215" s="6"/>
      <c r="H215" s="6"/>
      <c r="I215" s="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40"/>
      <c r="B216" s="12"/>
      <c r="C216" s="20"/>
      <c r="D216" s="20"/>
      <c r="E216" s="20"/>
      <c r="F216" s="52"/>
      <c r="G216" s="6"/>
      <c r="H216" s="6"/>
      <c r="I216" s="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40"/>
      <c r="B217" s="12"/>
      <c r="C217" s="20"/>
      <c r="D217" s="20"/>
      <c r="E217" s="20"/>
      <c r="F217" s="52"/>
      <c r="G217" s="6"/>
      <c r="H217" s="6"/>
      <c r="I217" s="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40"/>
      <c r="B218" s="12"/>
      <c r="C218" s="20"/>
      <c r="D218" s="20"/>
      <c r="E218" s="20"/>
      <c r="F218" s="52"/>
      <c r="G218" s="6"/>
      <c r="H218" s="6"/>
      <c r="I218" s="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40"/>
      <c r="B219" s="12"/>
      <c r="C219" s="20"/>
      <c r="D219" s="20"/>
      <c r="E219" s="20"/>
      <c r="F219" s="52"/>
      <c r="G219" s="6"/>
      <c r="H219" s="6"/>
      <c r="I219" s="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40"/>
      <c r="B220" s="12"/>
      <c r="C220" s="20"/>
      <c r="D220" s="20"/>
      <c r="E220" s="20"/>
      <c r="F220" s="52"/>
      <c r="G220" s="6"/>
      <c r="H220" s="6"/>
      <c r="I220" s="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40"/>
      <c r="B221" s="12"/>
      <c r="C221" s="20"/>
      <c r="D221" s="20"/>
      <c r="E221" s="20"/>
      <c r="F221" s="52"/>
      <c r="G221" s="6"/>
      <c r="H221" s="6"/>
      <c r="I221" s="6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I1"/>
  </mergeCells>
  <pageMargins left="0.2" right="0.2" top="0.25" bottom="0.2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16" workbookViewId="0">
      <selection activeCell="I36" sqref="I36"/>
    </sheetView>
  </sheetViews>
  <sheetFormatPr defaultColWidth="14.42578125" defaultRowHeight="15" customHeight="1" x14ac:dyDescent="0.25"/>
  <cols>
    <col min="1" max="1" width="27.7109375" customWidth="1"/>
    <col min="2" max="2" width="21" customWidth="1"/>
    <col min="3" max="3" width="12.28515625" customWidth="1"/>
    <col min="4" max="4" width="12" customWidth="1"/>
    <col min="5" max="6" width="12.28515625" customWidth="1"/>
    <col min="7" max="7" width="15.7109375" customWidth="1"/>
    <col min="8" max="9" width="17.85546875" customWidth="1"/>
    <col min="10" max="10" width="12.28515625" customWidth="1"/>
    <col min="11" max="11" width="13.85546875" customWidth="1"/>
    <col min="12" max="14" width="9.140625" customWidth="1"/>
    <col min="15" max="15" width="11.42578125" customWidth="1"/>
    <col min="16" max="16" width="12.42578125" customWidth="1"/>
    <col min="17" max="17" width="9.140625" customWidth="1"/>
    <col min="18" max="18" width="13.85546875" customWidth="1"/>
    <col min="19" max="19" width="10.140625" customWidth="1"/>
    <col min="20" max="20" width="9.140625" customWidth="1"/>
    <col min="21" max="26" width="8.7109375" customWidth="1"/>
  </cols>
  <sheetData>
    <row r="1" spans="1:26" x14ac:dyDescent="0.25">
      <c r="A1" s="85" t="s">
        <v>7</v>
      </c>
      <c r="B1" s="84"/>
      <c r="C1" s="84"/>
      <c r="D1" s="84"/>
      <c r="E1" s="84"/>
      <c r="F1" s="84"/>
      <c r="G1" s="84"/>
      <c r="H1" s="84"/>
      <c r="I1" s="8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3" t="s">
        <v>16</v>
      </c>
      <c r="B2" s="16" t="s">
        <v>17</v>
      </c>
      <c r="C2" s="15" t="s">
        <v>107</v>
      </c>
      <c r="D2" s="15" t="s">
        <v>108</v>
      </c>
      <c r="E2" s="15" t="s">
        <v>109</v>
      </c>
      <c r="F2" s="15" t="s">
        <v>21</v>
      </c>
      <c r="G2" s="16" t="s">
        <v>284</v>
      </c>
      <c r="H2" s="16" t="s">
        <v>23</v>
      </c>
      <c r="I2" s="16" t="s">
        <v>24</v>
      </c>
      <c r="J2" s="17"/>
      <c r="K2" s="17"/>
      <c r="L2" s="86"/>
      <c r="M2" s="84"/>
      <c r="N2" s="86"/>
      <c r="O2" s="84"/>
      <c r="P2" s="86"/>
      <c r="Q2" s="84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48" t="s">
        <v>111</v>
      </c>
      <c r="B3" s="58" t="s">
        <v>285</v>
      </c>
      <c r="C3" s="41">
        <v>30103.94</v>
      </c>
      <c r="D3" s="42">
        <v>30848.75</v>
      </c>
      <c r="E3" s="41">
        <v>25304.06</v>
      </c>
      <c r="F3" s="23">
        <v>21013.200000000001</v>
      </c>
      <c r="G3" s="23">
        <v>40465.75</v>
      </c>
      <c r="H3" s="6">
        <v>58240</v>
      </c>
      <c r="I3" s="44">
        <v>81226</v>
      </c>
      <c r="J3" s="6"/>
      <c r="K3" s="59" t="s">
        <v>286</v>
      </c>
      <c r="L3" s="60">
        <v>18</v>
      </c>
      <c r="M3" s="5">
        <f t="shared" ref="M3:M4" si="0">L3*2080</f>
        <v>37440</v>
      </c>
      <c r="N3" s="5"/>
      <c r="O3" s="5"/>
      <c r="P3" s="5"/>
      <c r="Q3" s="5"/>
      <c r="R3" s="46"/>
      <c r="S3" s="5"/>
      <c r="T3" s="5"/>
      <c r="U3" s="5"/>
      <c r="V3" s="5"/>
      <c r="W3" s="5"/>
      <c r="X3" s="5"/>
      <c r="Y3" s="5"/>
      <c r="Z3" s="5"/>
    </row>
    <row r="4" spans="1:26" x14ac:dyDescent="0.25">
      <c r="A4" s="48" t="s">
        <v>287</v>
      </c>
      <c r="B4" s="58" t="s">
        <v>288</v>
      </c>
      <c r="C4" s="41">
        <v>0</v>
      </c>
      <c r="D4" s="42">
        <v>0</v>
      </c>
      <c r="E4" s="41">
        <v>0</v>
      </c>
      <c r="F4" s="52"/>
      <c r="G4" s="23">
        <v>3632</v>
      </c>
      <c r="H4" s="6">
        <v>7000</v>
      </c>
      <c r="I4" s="43">
        <v>8000</v>
      </c>
      <c r="J4" s="6"/>
      <c r="K4" s="59" t="s">
        <v>289</v>
      </c>
      <c r="L4" s="60">
        <v>16</v>
      </c>
      <c r="M4" s="5">
        <f t="shared" si="0"/>
        <v>33280</v>
      </c>
      <c r="N4" s="5"/>
      <c r="O4" s="5"/>
      <c r="P4" s="5"/>
      <c r="Q4" s="5"/>
      <c r="R4" s="46"/>
      <c r="S4" s="56"/>
      <c r="T4" s="5"/>
      <c r="U4" s="5"/>
      <c r="V4" s="5"/>
      <c r="W4" s="5"/>
      <c r="X4" s="5"/>
      <c r="Y4" s="5"/>
      <c r="Z4" s="5"/>
    </row>
    <row r="5" spans="1:26" x14ac:dyDescent="0.25">
      <c r="A5" s="48" t="s">
        <v>145</v>
      </c>
      <c r="B5" s="58" t="s">
        <v>290</v>
      </c>
      <c r="C5" s="41">
        <v>100</v>
      </c>
      <c r="D5" s="42">
        <v>200</v>
      </c>
      <c r="E5" s="41">
        <v>200</v>
      </c>
      <c r="F5" s="23">
        <v>100</v>
      </c>
      <c r="G5" s="23">
        <v>0</v>
      </c>
      <c r="H5" s="6">
        <v>200</v>
      </c>
      <c r="I5" s="43">
        <v>300</v>
      </c>
      <c r="J5" s="6"/>
      <c r="K5" s="59" t="s">
        <v>291</v>
      </c>
      <c r="L5" s="5">
        <f>10*1.03</f>
        <v>10.3</v>
      </c>
      <c r="M5" s="5">
        <f>L5*1020</f>
        <v>10506</v>
      </c>
      <c r="N5" s="5"/>
      <c r="O5" s="5"/>
      <c r="P5" s="5"/>
      <c r="Q5" s="5"/>
      <c r="R5" s="46"/>
      <c r="S5" s="56"/>
      <c r="T5" s="5"/>
      <c r="U5" s="5"/>
      <c r="V5" s="5"/>
      <c r="W5" s="5"/>
      <c r="X5" s="5"/>
      <c r="Y5" s="5"/>
      <c r="Z5" s="5"/>
    </row>
    <row r="6" spans="1:26" x14ac:dyDescent="0.25">
      <c r="A6" s="48" t="s">
        <v>292</v>
      </c>
      <c r="B6" s="58" t="s">
        <v>293</v>
      </c>
      <c r="C6" s="41">
        <v>7676</v>
      </c>
      <c r="D6" s="42">
        <v>1632</v>
      </c>
      <c r="E6" s="41">
        <v>0</v>
      </c>
      <c r="F6" s="23"/>
      <c r="G6" s="24"/>
      <c r="H6" s="6">
        <v>0</v>
      </c>
      <c r="I6" s="44">
        <v>0</v>
      </c>
      <c r="J6" s="6"/>
      <c r="K6" s="46"/>
      <c r="L6" s="5"/>
      <c r="M6" s="5">
        <f>SUM(M3:M5)</f>
        <v>81226</v>
      </c>
      <c r="N6" s="5"/>
      <c r="O6" s="5"/>
      <c r="P6" s="5"/>
      <c r="Q6" s="5"/>
      <c r="R6" s="46"/>
      <c r="S6" s="5"/>
      <c r="T6" s="5"/>
      <c r="U6" s="5"/>
      <c r="V6" s="5"/>
      <c r="W6" s="5"/>
      <c r="X6" s="5"/>
      <c r="Y6" s="5"/>
      <c r="Z6" s="5"/>
    </row>
    <row r="7" spans="1:26" x14ac:dyDescent="0.25">
      <c r="A7" s="48" t="s">
        <v>192</v>
      </c>
      <c r="B7" s="58" t="s">
        <v>294</v>
      </c>
      <c r="C7" s="41">
        <v>65.66</v>
      </c>
      <c r="D7" s="42">
        <v>2912.19</v>
      </c>
      <c r="E7" s="41">
        <v>4716</v>
      </c>
      <c r="F7" s="23">
        <v>1668.6</v>
      </c>
      <c r="G7" s="23">
        <v>604.04999999999995</v>
      </c>
      <c r="H7" s="6">
        <v>500</v>
      </c>
      <c r="I7" s="43">
        <v>1000</v>
      </c>
      <c r="J7" s="6"/>
      <c r="K7" s="5"/>
      <c r="L7" s="5"/>
      <c r="M7" s="60"/>
      <c r="N7" s="5"/>
      <c r="O7" s="5"/>
      <c r="P7" s="5"/>
      <c r="Q7" s="5"/>
      <c r="R7" s="46"/>
      <c r="S7" s="5"/>
      <c r="T7" s="5"/>
      <c r="U7" s="5"/>
      <c r="V7" s="5"/>
      <c r="W7" s="5"/>
      <c r="X7" s="5"/>
      <c r="Y7" s="5"/>
      <c r="Z7" s="5"/>
    </row>
    <row r="8" spans="1:26" x14ac:dyDescent="0.25">
      <c r="A8" s="48" t="s">
        <v>295</v>
      </c>
      <c r="B8" s="58" t="s">
        <v>296</v>
      </c>
      <c r="C8" s="41">
        <v>2712.77</v>
      </c>
      <c r="D8" s="42">
        <v>2540.0700000000002</v>
      </c>
      <c r="E8" s="41">
        <v>2168.3200000000002</v>
      </c>
      <c r="F8" s="23">
        <v>1637.67</v>
      </c>
      <c r="G8" s="23">
        <v>2883.55</v>
      </c>
      <c r="H8" s="6">
        <f>+(H3+H7)*7.62%</f>
        <v>4475.9880000000003</v>
      </c>
      <c r="I8" s="43">
        <f>+(I3+I7+I6)*7.65%</f>
        <v>6290.2889999999998</v>
      </c>
      <c r="J8" s="6"/>
      <c r="K8" s="46"/>
      <c r="L8" s="56"/>
      <c r="M8" s="56"/>
      <c r="N8" s="56"/>
      <c r="O8" s="5"/>
      <c r="P8" s="5"/>
      <c r="Q8" s="5"/>
      <c r="R8" s="46"/>
      <c r="S8" s="5"/>
      <c r="T8" s="5"/>
      <c r="U8" s="5"/>
      <c r="V8" s="5"/>
      <c r="W8" s="5"/>
      <c r="X8" s="5"/>
      <c r="Y8" s="5"/>
      <c r="Z8" s="5"/>
    </row>
    <row r="9" spans="1:26" x14ac:dyDescent="0.25">
      <c r="A9" s="48" t="s">
        <v>297</v>
      </c>
      <c r="B9" s="58" t="s">
        <v>298</v>
      </c>
      <c r="C9" s="41">
        <v>4647.32</v>
      </c>
      <c r="D9" s="42">
        <v>4956.1400000000003</v>
      </c>
      <c r="E9" s="41">
        <v>4649.92</v>
      </c>
      <c r="F9" s="23">
        <v>4302.26</v>
      </c>
      <c r="G9" s="23">
        <v>5924.85</v>
      </c>
      <c r="H9" s="6">
        <v>10200</v>
      </c>
      <c r="I9" s="43">
        <v>12810</v>
      </c>
      <c r="J9" s="61"/>
      <c r="K9" s="46"/>
      <c r="L9" s="56"/>
      <c r="M9" s="56"/>
      <c r="N9" s="56"/>
      <c r="O9" s="5"/>
      <c r="P9" s="5"/>
      <c r="Q9" s="5"/>
      <c r="R9" s="46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48" t="s">
        <v>118</v>
      </c>
      <c r="B10" s="58" t="s">
        <v>299</v>
      </c>
      <c r="C10" s="41">
        <v>3788.12</v>
      </c>
      <c r="D10" s="42">
        <v>3825.38</v>
      </c>
      <c r="E10" s="41">
        <v>4659.34</v>
      </c>
      <c r="F10" s="23">
        <v>3457.18</v>
      </c>
      <c r="G10" s="23">
        <v>4444.22</v>
      </c>
      <c r="H10" s="6">
        <f>+(H3+H7)*0.1656</f>
        <v>9727.3439999999991</v>
      </c>
      <c r="I10" s="43">
        <f>+(I3+I7-10712)*17.56%</f>
        <v>12557.858399999999</v>
      </c>
      <c r="J10" s="6"/>
      <c r="K10" s="46"/>
      <c r="L10" s="60"/>
      <c r="M10" s="5"/>
      <c r="N10" s="5"/>
      <c r="O10" s="5"/>
      <c r="P10" s="5"/>
      <c r="Q10" s="5"/>
      <c r="R10" s="46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48" t="s">
        <v>300</v>
      </c>
      <c r="B11" s="58" t="s">
        <v>301</v>
      </c>
      <c r="C11" s="41">
        <v>5815.52</v>
      </c>
      <c r="D11" s="42">
        <v>6503.28</v>
      </c>
      <c r="E11" s="41">
        <v>9075.56</v>
      </c>
      <c r="F11" s="23">
        <v>504.66</v>
      </c>
      <c r="G11" s="23">
        <v>0</v>
      </c>
      <c r="H11" s="6">
        <v>0</v>
      </c>
      <c r="I11" s="43">
        <v>0</v>
      </c>
      <c r="J11" s="6"/>
      <c r="K11" s="5"/>
      <c r="L11" s="5"/>
      <c r="M11" s="5"/>
      <c r="N11" s="5"/>
      <c r="O11" s="5"/>
      <c r="P11" s="5"/>
      <c r="Q11" s="5"/>
      <c r="R11" s="46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48" t="s">
        <v>302</v>
      </c>
      <c r="B12" s="58" t="s">
        <v>303</v>
      </c>
      <c r="C12" s="41">
        <v>2777.65</v>
      </c>
      <c r="D12" s="42">
        <v>3904.23</v>
      </c>
      <c r="E12" s="41">
        <v>4238</v>
      </c>
      <c r="F12" s="23">
        <v>3030.53</v>
      </c>
      <c r="G12" s="23">
        <v>2421.25</v>
      </c>
      <c r="H12" s="6">
        <v>3072.53</v>
      </c>
      <c r="I12" s="43">
        <v>6050</v>
      </c>
      <c r="J12" s="6"/>
      <c r="K12" s="46"/>
      <c r="L12" s="5"/>
      <c r="M12" s="5"/>
      <c r="N12" s="5"/>
      <c r="O12" s="5"/>
      <c r="P12" s="5"/>
      <c r="Q12" s="5"/>
      <c r="R12" s="46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48" t="s">
        <v>204</v>
      </c>
      <c r="B13" s="58" t="s">
        <v>304</v>
      </c>
      <c r="C13" s="41">
        <v>722.45</v>
      </c>
      <c r="D13" s="42">
        <v>936.4</v>
      </c>
      <c r="E13" s="41">
        <v>1181.46</v>
      </c>
      <c r="F13" s="23">
        <v>1876.46</v>
      </c>
      <c r="G13" s="23">
        <v>1268.6600000000001</v>
      </c>
      <c r="H13" s="6">
        <v>0</v>
      </c>
      <c r="I13" s="43">
        <v>4000</v>
      </c>
      <c r="J13" s="6"/>
      <c r="K13" s="46"/>
      <c r="L13" s="5"/>
      <c r="M13" s="5"/>
      <c r="N13" s="5"/>
      <c r="O13" s="5"/>
      <c r="P13" s="5"/>
      <c r="Q13" s="5"/>
      <c r="R13" s="46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48" t="s">
        <v>305</v>
      </c>
      <c r="B14" s="58" t="s">
        <v>306</v>
      </c>
      <c r="C14" s="41">
        <v>2038.76</v>
      </c>
      <c r="D14" s="42">
        <v>4682.3500000000004</v>
      </c>
      <c r="E14" s="41">
        <v>737.06</v>
      </c>
      <c r="F14" s="23">
        <v>0</v>
      </c>
      <c r="G14" s="24">
        <v>0</v>
      </c>
      <c r="H14" s="6">
        <v>0</v>
      </c>
      <c r="I14" s="43">
        <v>0</v>
      </c>
      <c r="J14" s="6"/>
      <c r="K14" s="46"/>
      <c r="L14" s="5"/>
      <c r="M14" s="5"/>
      <c r="N14" s="5"/>
      <c r="O14" s="5"/>
      <c r="P14" s="5"/>
      <c r="Q14" s="5"/>
      <c r="R14" s="46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48" t="s">
        <v>307</v>
      </c>
      <c r="B15" s="58" t="s">
        <v>308</v>
      </c>
      <c r="C15" s="41">
        <v>58987</v>
      </c>
      <c r="D15" s="42">
        <v>53121.51</v>
      </c>
      <c r="E15" s="41">
        <v>65867.14</v>
      </c>
      <c r="F15" s="23">
        <v>65020.639999999999</v>
      </c>
      <c r="G15" s="23">
        <v>40783.4</v>
      </c>
      <c r="H15" s="6">
        <v>60000</v>
      </c>
      <c r="I15" s="43">
        <v>60000</v>
      </c>
      <c r="J15" s="6"/>
      <c r="K15" s="46"/>
      <c r="L15" s="56"/>
      <c r="M15" s="56"/>
      <c r="N15" s="56"/>
      <c r="O15" s="5"/>
      <c r="P15" s="5"/>
      <c r="Q15" s="5"/>
      <c r="R15" s="46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48" t="s">
        <v>309</v>
      </c>
      <c r="B16" s="58" t="s">
        <v>310</v>
      </c>
      <c r="C16" s="41">
        <v>2300</v>
      </c>
      <c r="D16" s="42">
        <v>3800</v>
      </c>
      <c r="E16" s="41">
        <v>2920.08</v>
      </c>
      <c r="F16" s="23">
        <v>0</v>
      </c>
      <c r="G16" s="23">
        <v>0</v>
      </c>
      <c r="H16" s="6">
        <v>1500</v>
      </c>
      <c r="I16" s="43">
        <v>0</v>
      </c>
      <c r="J16" s="6"/>
      <c r="K16" s="46"/>
      <c r="L16" s="56"/>
      <c r="M16" s="56"/>
      <c r="N16" s="56"/>
      <c r="O16" s="5"/>
      <c r="P16" s="5"/>
      <c r="Q16" s="5"/>
      <c r="R16" s="46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48" t="s">
        <v>311</v>
      </c>
      <c r="B17" s="58" t="s">
        <v>312</v>
      </c>
      <c r="C17" s="41">
        <v>500.92</v>
      </c>
      <c r="D17" s="42">
        <v>4430.05</v>
      </c>
      <c r="E17" s="41">
        <v>155</v>
      </c>
      <c r="F17" s="23">
        <v>0</v>
      </c>
      <c r="G17" s="23">
        <v>892.73</v>
      </c>
      <c r="H17" s="6">
        <v>0</v>
      </c>
      <c r="I17" s="43">
        <v>0</v>
      </c>
      <c r="J17" s="6"/>
      <c r="K17" s="46"/>
      <c r="L17" s="5"/>
      <c r="M17" s="5"/>
      <c r="N17" s="5"/>
      <c r="O17" s="5"/>
      <c r="P17" s="5"/>
      <c r="Q17" s="5"/>
      <c r="R17" s="46"/>
      <c r="S17" s="56"/>
      <c r="T17" s="5"/>
      <c r="U17" s="5"/>
      <c r="V17" s="5"/>
      <c r="W17" s="5"/>
      <c r="X17" s="5"/>
      <c r="Y17" s="5"/>
      <c r="Z17" s="5"/>
    </row>
    <row r="18" spans="1:26" x14ac:dyDescent="0.25">
      <c r="A18" s="48" t="s">
        <v>313</v>
      </c>
      <c r="B18" s="58" t="s">
        <v>314</v>
      </c>
      <c r="C18" s="41">
        <v>1532.03</v>
      </c>
      <c r="D18" s="42">
        <v>1280.1400000000001</v>
      </c>
      <c r="E18" s="41">
        <v>515.67999999999995</v>
      </c>
      <c r="F18" s="23">
        <v>754.68</v>
      </c>
      <c r="G18" s="23">
        <v>5390.35</v>
      </c>
      <c r="H18" s="6">
        <v>1500</v>
      </c>
      <c r="I18" s="43">
        <v>5000</v>
      </c>
      <c r="J18" s="6"/>
      <c r="K18" s="46"/>
      <c r="L18" s="5"/>
      <c r="M18" s="5"/>
      <c r="N18" s="5"/>
      <c r="O18" s="5"/>
      <c r="P18" s="5"/>
      <c r="Q18" s="5"/>
      <c r="R18" s="46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48" t="s">
        <v>315</v>
      </c>
      <c r="B19" s="58" t="s">
        <v>316</v>
      </c>
      <c r="C19" s="41">
        <v>652.34</v>
      </c>
      <c r="D19" s="42">
        <v>2382.96</v>
      </c>
      <c r="E19" s="41">
        <v>2660.48</v>
      </c>
      <c r="F19" s="23">
        <v>24868.82</v>
      </c>
      <c r="G19" s="23">
        <v>7864.23</v>
      </c>
      <c r="H19" s="6">
        <v>500</v>
      </c>
      <c r="I19" s="43">
        <v>500</v>
      </c>
      <c r="J19" s="5"/>
      <c r="K19" s="46"/>
      <c r="L19" s="5"/>
      <c r="M19" s="5"/>
      <c r="N19" s="5"/>
      <c r="O19" s="5"/>
      <c r="P19" s="5"/>
      <c r="Q19" s="5"/>
      <c r="R19" s="46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48" t="s">
        <v>214</v>
      </c>
      <c r="B20" s="58" t="s">
        <v>317</v>
      </c>
      <c r="C20" s="41">
        <v>1352.65</v>
      </c>
      <c r="D20" s="42">
        <v>2041.53</v>
      </c>
      <c r="E20" s="41">
        <v>1043.3699999999999</v>
      </c>
      <c r="F20" s="23">
        <v>-44.06</v>
      </c>
      <c r="G20" s="23">
        <v>1341.34</v>
      </c>
      <c r="H20" s="6">
        <v>1500</v>
      </c>
      <c r="I20" s="43">
        <v>2500</v>
      </c>
      <c r="J20" s="6"/>
      <c r="K20" s="46"/>
      <c r="L20" s="5"/>
      <c r="M20" s="5"/>
      <c r="N20" s="5"/>
      <c r="O20" s="5"/>
      <c r="P20" s="5"/>
      <c r="Q20" s="5"/>
      <c r="R20" s="46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48" t="s">
        <v>318</v>
      </c>
      <c r="B21" s="58" t="s">
        <v>319</v>
      </c>
      <c r="C21" s="41">
        <v>566.91999999999996</v>
      </c>
      <c r="D21" s="42">
        <v>451.29</v>
      </c>
      <c r="E21" s="41">
        <v>2419.6</v>
      </c>
      <c r="F21" s="23">
        <v>635.5</v>
      </c>
      <c r="G21" s="23">
        <v>342.19</v>
      </c>
      <c r="H21" s="6">
        <v>1000</v>
      </c>
      <c r="I21" s="43">
        <v>1000</v>
      </c>
      <c r="J21" s="6"/>
      <c r="K21" s="46"/>
      <c r="L21" s="5"/>
      <c r="M21" s="5"/>
      <c r="N21" s="5"/>
      <c r="O21" s="5"/>
      <c r="P21" s="5"/>
      <c r="Q21" s="5"/>
      <c r="R21" s="46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48" t="s">
        <v>320</v>
      </c>
      <c r="B22" s="58" t="s">
        <v>321</v>
      </c>
      <c r="C22" s="41">
        <v>624.70000000000005</v>
      </c>
      <c r="D22" s="42">
        <v>1270.4100000000001</v>
      </c>
      <c r="E22" s="41">
        <v>0</v>
      </c>
      <c r="F22" s="23">
        <v>46.01</v>
      </c>
      <c r="G22" s="23">
        <v>2098.9699999999998</v>
      </c>
      <c r="H22" s="6">
        <v>1200</v>
      </c>
      <c r="I22" s="43">
        <v>1500</v>
      </c>
      <c r="J22" s="6"/>
      <c r="K22" s="46"/>
      <c r="L22" s="5"/>
      <c r="M22" s="5"/>
      <c r="N22" s="5"/>
      <c r="O22" s="5"/>
      <c r="P22" s="5"/>
      <c r="Q22" s="5"/>
      <c r="R22" s="46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48" t="s">
        <v>322</v>
      </c>
      <c r="B23" s="58" t="s">
        <v>323</v>
      </c>
      <c r="C23" s="41">
        <v>2025.68</v>
      </c>
      <c r="D23" s="42">
        <v>1795</v>
      </c>
      <c r="E23" s="41">
        <v>2767.5</v>
      </c>
      <c r="F23" s="23">
        <v>3052.5</v>
      </c>
      <c r="G23" s="23">
        <v>1197.98</v>
      </c>
      <c r="H23" s="6">
        <v>1795</v>
      </c>
      <c r="I23" s="43">
        <v>1425</v>
      </c>
      <c r="J23" s="6"/>
      <c r="K23" s="46"/>
      <c r="L23" s="5"/>
      <c r="M23" s="5"/>
      <c r="N23" s="5"/>
      <c r="O23" s="5"/>
      <c r="P23" s="5"/>
      <c r="Q23" s="5"/>
      <c r="R23" s="46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48" t="s">
        <v>170</v>
      </c>
      <c r="B24" s="58" t="s">
        <v>324</v>
      </c>
      <c r="C24" s="41">
        <v>0</v>
      </c>
      <c r="D24" s="42">
        <v>53</v>
      </c>
      <c r="E24" s="41">
        <v>0</v>
      </c>
      <c r="F24" s="23">
        <v>1854</v>
      </c>
      <c r="G24" s="23">
        <v>356</v>
      </c>
      <c r="H24" s="6">
        <v>56</v>
      </c>
      <c r="I24" s="43">
        <v>747.6</v>
      </c>
      <c r="J24" s="6"/>
      <c r="K24" s="46"/>
      <c r="L24" s="5"/>
      <c r="M24" s="5"/>
      <c r="N24" s="5"/>
      <c r="O24" s="5"/>
      <c r="P24" s="5"/>
      <c r="Q24" s="5"/>
      <c r="R24" s="46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48" t="s">
        <v>220</v>
      </c>
      <c r="B25" s="58" t="s">
        <v>325</v>
      </c>
      <c r="C25" s="41">
        <v>565</v>
      </c>
      <c r="D25" s="42">
        <v>1057</v>
      </c>
      <c r="E25" s="41">
        <v>945.8</v>
      </c>
      <c r="F25" s="23">
        <v>754</v>
      </c>
      <c r="G25" s="23">
        <v>0</v>
      </c>
      <c r="H25" s="6">
        <v>1000</v>
      </c>
      <c r="I25" s="43">
        <v>1100</v>
      </c>
      <c r="J25" s="6"/>
      <c r="K25" s="46"/>
      <c r="L25" s="5"/>
      <c r="M25" s="5"/>
      <c r="N25" s="5"/>
      <c r="O25" s="5"/>
      <c r="P25" s="5"/>
      <c r="Q25" s="5"/>
      <c r="R25" s="46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48" t="s">
        <v>172</v>
      </c>
      <c r="B26" s="58" t="s">
        <v>326</v>
      </c>
      <c r="C26" s="41">
        <v>538.84</v>
      </c>
      <c r="D26" s="42">
        <v>1709.09</v>
      </c>
      <c r="E26" s="41">
        <v>1094.25</v>
      </c>
      <c r="F26" s="23">
        <v>1489.78</v>
      </c>
      <c r="G26" s="23">
        <v>364.69</v>
      </c>
      <c r="H26" s="6">
        <v>0</v>
      </c>
      <c r="I26" s="43">
        <v>0</v>
      </c>
      <c r="J26" s="6"/>
      <c r="K26" s="46"/>
      <c r="L26" s="5"/>
      <c r="M26" s="5"/>
      <c r="N26" s="5"/>
      <c r="O26" s="5"/>
      <c r="P26" s="5"/>
      <c r="Q26" s="5"/>
      <c r="R26" s="46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48" t="s">
        <v>134</v>
      </c>
      <c r="B27" s="58" t="s">
        <v>327</v>
      </c>
      <c r="C27" s="41">
        <v>39.78</v>
      </c>
      <c r="D27" s="42">
        <v>43.99</v>
      </c>
      <c r="E27" s="41">
        <v>0</v>
      </c>
      <c r="F27" s="23">
        <v>264.39999999999998</v>
      </c>
      <c r="G27" s="6">
        <v>0</v>
      </c>
      <c r="H27" s="6">
        <v>0</v>
      </c>
      <c r="I27" s="43">
        <v>0</v>
      </c>
      <c r="J27" s="6"/>
      <c r="K27" s="46"/>
      <c r="L27" s="5"/>
      <c r="M27" s="5"/>
      <c r="N27" s="5"/>
      <c r="O27" s="5"/>
      <c r="P27" s="5"/>
      <c r="Q27" s="5"/>
      <c r="R27" s="46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48" t="s">
        <v>328</v>
      </c>
      <c r="B28" s="58" t="s">
        <v>329</v>
      </c>
      <c r="C28" s="41">
        <v>4923.88</v>
      </c>
      <c r="D28" s="42">
        <v>1906.91</v>
      </c>
      <c r="E28" s="41">
        <v>3294.42</v>
      </c>
      <c r="F28" s="23">
        <v>1858.2</v>
      </c>
      <c r="G28" s="23">
        <v>367.68</v>
      </c>
      <c r="H28" s="6">
        <v>1000</v>
      </c>
      <c r="I28" s="44">
        <v>3000</v>
      </c>
      <c r="J28" s="6"/>
      <c r="K28" s="46"/>
      <c r="L28" s="5"/>
      <c r="M28" s="5"/>
      <c r="N28" s="5"/>
      <c r="O28" s="5"/>
      <c r="P28" s="5"/>
      <c r="Q28" s="5"/>
      <c r="R28" s="46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48" t="s">
        <v>330</v>
      </c>
      <c r="B29" s="58" t="s">
        <v>331</v>
      </c>
      <c r="C29" s="41">
        <v>281.89999999999998</v>
      </c>
      <c r="D29" s="42">
        <v>2030.77</v>
      </c>
      <c r="E29" s="41">
        <v>278.14999999999998</v>
      </c>
      <c r="F29" s="23">
        <v>6725.91</v>
      </c>
      <c r="G29" s="23">
        <v>1414.5</v>
      </c>
      <c r="H29" s="6">
        <v>1000</v>
      </c>
      <c r="I29" s="43">
        <v>1000</v>
      </c>
      <c r="J29" s="6"/>
      <c r="K29" s="46"/>
      <c r="L29" s="5"/>
      <c r="M29" s="5"/>
      <c r="N29" s="5"/>
      <c r="O29" s="5"/>
      <c r="P29" s="5"/>
      <c r="Q29" s="5"/>
      <c r="R29" s="46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48" t="s">
        <v>332</v>
      </c>
      <c r="B30" s="58" t="s">
        <v>333</v>
      </c>
      <c r="C30" s="41">
        <v>5644.8</v>
      </c>
      <c r="D30" s="42">
        <v>5227.2</v>
      </c>
      <c r="E30" s="41">
        <f>5445+5445</f>
        <v>10890</v>
      </c>
      <c r="F30" s="23">
        <f>5445+8882.5</f>
        <v>14327.5</v>
      </c>
      <c r="G30" s="24">
        <v>0</v>
      </c>
      <c r="H30" s="6">
        <v>0</v>
      </c>
      <c r="I30" s="43">
        <v>11000</v>
      </c>
      <c r="J30" s="6"/>
      <c r="K30" s="46"/>
      <c r="L30" s="56"/>
      <c r="M30" s="56"/>
      <c r="N30" s="56"/>
      <c r="O30" s="5"/>
      <c r="P30" s="5"/>
      <c r="Q30" s="5"/>
      <c r="R30" s="46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48" t="s">
        <v>229</v>
      </c>
      <c r="B31" s="58" t="s">
        <v>334</v>
      </c>
      <c r="C31" s="41">
        <v>0</v>
      </c>
      <c r="D31" s="42">
        <v>9.15</v>
      </c>
      <c r="E31" s="41">
        <v>10.48</v>
      </c>
      <c r="F31" s="23">
        <v>204.48</v>
      </c>
      <c r="G31" s="23">
        <v>1158.8800000000001</v>
      </c>
      <c r="H31" s="6">
        <v>3500</v>
      </c>
      <c r="I31" s="43">
        <v>3500</v>
      </c>
      <c r="J31" s="6"/>
      <c r="K31" s="46"/>
      <c r="L31" s="56"/>
      <c r="M31" s="56"/>
      <c r="N31" s="56"/>
      <c r="O31" s="5"/>
      <c r="P31" s="5"/>
      <c r="Q31" s="5"/>
      <c r="R31" s="46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48" t="s">
        <v>335</v>
      </c>
      <c r="B32" s="58" t="s">
        <v>336</v>
      </c>
      <c r="C32" s="41">
        <v>3704</v>
      </c>
      <c r="D32" s="42">
        <v>3544.17</v>
      </c>
      <c r="E32" s="41">
        <v>4871.0600000000004</v>
      </c>
      <c r="F32" s="23">
        <v>4623.43</v>
      </c>
      <c r="G32" s="23">
        <v>6962</v>
      </c>
      <c r="H32" s="6">
        <v>3000</v>
      </c>
      <c r="I32" s="62">
        <v>16395.63</v>
      </c>
      <c r="J32" s="6"/>
      <c r="K32" s="46"/>
      <c r="L32" s="56"/>
      <c r="M32" s="56"/>
      <c r="N32" s="56"/>
      <c r="O32" s="5"/>
      <c r="P32" s="5"/>
      <c r="Q32" s="5"/>
      <c r="R32" s="46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48" t="s">
        <v>183</v>
      </c>
      <c r="B33" s="58" t="s">
        <v>337</v>
      </c>
      <c r="C33" s="41">
        <v>987</v>
      </c>
      <c r="D33" s="42">
        <v>1100</v>
      </c>
      <c r="E33" s="41">
        <v>3259.03</v>
      </c>
      <c r="F33" s="23">
        <v>0</v>
      </c>
      <c r="G33" s="24">
        <v>0</v>
      </c>
      <c r="H33" s="6">
        <v>0</v>
      </c>
      <c r="I33" s="43">
        <v>0</v>
      </c>
      <c r="J33" s="6"/>
      <c r="K33" s="46"/>
      <c r="L33" s="56"/>
      <c r="M33" s="56"/>
      <c r="N33" s="56"/>
      <c r="O33" s="5"/>
      <c r="P33" s="5"/>
      <c r="Q33" s="5"/>
      <c r="R33" s="5"/>
      <c r="S33" s="5"/>
      <c r="T33" s="56"/>
      <c r="U33" s="5"/>
      <c r="V33" s="5"/>
      <c r="W33" s="5"/>
      <c r="X33" s="5"/>
      <c r="Y33" s="5"/>
      <c r="Z33" s="5"/>
    </row>
    <row r="34" spans="1:26" ht="15.75" customHeight="1" x14ac:dyDescent="0.25">
      <c r="A34" s="48" t="s">
        <v>338</v>
      </c>
      <c r="B34" s="58" t="s">
        <v>339</v>
      </c>
      <c r="C34" s="41">
        <v>0</v>
      </c>
      <c r="D34" s="42">
        <v>14.99</v>
      </c>
      <c r="E34" s="41">
        <v>0</v>
      </c>
      <c r="F34" s="23">
        <v>0</v>
      </c>
      <c r="G34" s="24">
        <v>0</v>
      </c>
      <c r="H34" s="6">
        <v>250</v>
      </c>
      <c r="I34" s="43">
        <v>250</v>
      </c>
      <c r="J34" s="6"/>
      <c r="K34" s="46"/>
      <c r="L34" s="56"/>
      <c r="M34" s="56"/>
      <c r="N34" s="56"/>
      <c r="O34" s="5"/>
      <c r="P34" s="5"/>
      <c r="Q34" s="5"/>
      <c r="R34" s="46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48" t="s">
        <v>340</v>
      </c>
      <c r="B35" s="58" t="s">
        <v>341</v>
      </c>
      <c r="C35" s="41">
        <v>37639.26</v>
      </c>
      <c r="D35" s="42">
        <v>48653.58</v>
      </c>
      <c r="E35" s="41">
        <v>38154.92</v>
      </c>
      <c r="F35" s="23">
        <v>37999.919999999998</v>
      </c>
      <c r="G35" s="23">
        <v>22166.62</v>
      </c>
      <c r="H35" s="6">
        <v>37639.32</v>
      </c>
      <c r="I35" s="43">
        <v>0</v>
      </c>
      <c r="J35" s="6"/>
      <c r="K35" s="5"/>
      <c r="L35" s="5"/>
      <c r="M35" s="5"/>
      <c r="N35" s="5"/>
      <c r="O35" s="5"/>
      <c r="P35" s="5"/>
      <c r="Q35" s="5"/>
      <c r="R35" s="46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48" t="s">
        <v>342</v>
      </c>
      <c r="B36" s="58" t="s">
        <v>343</v>
      </c>
      <c r="C36" s="41">
        <v>130176</v>
      </c>
      <c r="D36" s="42">
        <v>87150</v>
      </c>
      <c r="E36" s="41">
        <v>119328</v>
      </c>
      <c r="F36" s="23">
        <v>110184.99</v>
      </c>
      <c r="G36" s="23">
        <v>79127.55</v>
      </c>
      <c r="H36" s="6">
        <v>130176</v>
      </c>
      <c r="I36" s="43">
        <v>130176</v>
      </c>
      <c r="J36" s="6"/>
      <c r="K36" s="5"/>
      <c r="L36" s="5"/>
      <c r="M36" s="5"/>
      <c r="N36" s="5"/>
      <c r="O36" s="5"/>
      <c r="P36" s="5"/>
      <c r="Q36" s="5"/>
      <c r="R36" s="46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48" t="s">
        <v>344</v>
      </c>
      <c r="B37" s="58" t="s">
        <v>345</v>
      </c>
      <c r="C37" s="41">
        <v>2161.36</v>
      </c>
      <c r="D37" s="42">
        <v>2803.2</v>
      </c>
      <c r="E37" s="41">
        <v>19833.96</v>
      </c>
      <c r="F37" s="23">
        <v>3490.02</v>
      </c>
      <c r="G37" s="23">
        <v>2182.12</v>
      </c>
      <c r="H37" s="6">
        <v>3000</v>
      </c>
      <c r="I37" s="43">
        <v>3000</v>
      </c>
      <c r="J37" s="6"/>
      <c r="K37" s="5"/>
      <c r="L37" s="5"/>
      <c r="M37" s="5"/>
      <c r="N37" s="5"/>
      <c r="O37" s="5"/>
      <c r="P37" s="5"/>
      <c r="Q37" s="5"/>
      <c r="R37" s="46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48" t="s">
        <v>346</v>
      </c>
      <c r="B38" s="58" t="s">
        <v>347</v>
      </c>
      <c r="C38" s="41">
        <v>35118.32</v>
      </c>
      <c r="D38" s="42">
        <v>67362.34</v>
      </c>
      <c r="E38" s="41">
        <v>35474.11</v>
      </c>
      <c r="F38" s="23">
        <v>3805.97</v>
      </c>
      <c r="G38" s="23">
        <v>200</v>
      </c>
      <c r="H38" s="6">
        <v>29000</v>
      </c>
      <c r="I38" s="43">
        <v>0</v>
      </c>
      <c r="J38" s="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40"/>
      <c r="B39" s="25"/>
      <c r="C39" s="20">
        <f t="shared" ref="C39:I39" si="1">SUM(C3:C38)</f>
        <v>350770.56999999995</v>
      </c>
      <c r="D39" s="20">
        <f t="shared" si="1"/>
        <v>356179.06999999995</v>
      </c>
      <c r="E39" s="20">
        <f t="shared" si="1"/>
        <v>372712.75</v>
      </c>
      <c r="F39" s="20">
        <f t="shared" si="1"/>
        <v>319507.25</v>
      </c>
      <c r="G39" s="25">
        <f t="shared" si="1"/>
        <v>235855.56</v>
      </c>
      <c r="H39" s="25">
        <f t="shared" si="1"/>
        <v>372032.18200000003</v>
      </c>
      <c r="I39" s="25">
        <f t="shared" si="1"/>
        <v>374328.3774</v>
      </c>
      <c r="J39" s="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40"/>
      <c r="B40" s="25"/>
      <c r="C40" s="20"/>
      <c r="D40" s="20"/>
      <c r="E40" s="20"/>
      <c r="F40" s="52"/>
      <c r="G40" s="6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40"/>
      <c r="B41" s="25"/>
      <c r="C41" s="20"/>
      <c r="D41" s="20"/>
      <c r="E41" s="20"/>
      <c r="F41" s="52"/>
      <c r="G41" s="6"/>
      <c r="H41" s="6"/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40"/>
      <c r="B42" s="25"/>
      <c r="C42" s="20"/>
      <c r="D42" s="20"/>
      <c r="E42" s="20"/>
      <c r="F42" s="52"/>
      <c r="G42" s="6"/>
      <c r="H42" s="6"/>
      <c r="I42" s="6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40"/>
      <c r="B43" s="25"/>
      <c r="C43" s="20"/>
      <c r="D43" s="20"/>
      <c r="E43" s="20"/>
      <c r="F43" s="52"/>
      <c r="G43" s="6"/>
      <c r="H43" s="6"/>
      <c r="I43" s="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40"/>
      <c r="B44" s="25"/>
      <c r="C44" s="20"/>
      <c r="D44" s="20"/>
      <c r="E44" s="20"/>
      <c r="F44" s="52"/>
      <c r="G44" s="6"/>
      <c r="H44" s="6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40"/>
      <c r="B45" s="25"/>
      <c r="C45" s="20"/>
      <c r="D45" s="20"/>
      <c r="E45" s="20"/>
      <c r="F45" s="52"/>
      <c r="G45" s="6"/>
      <c r="H45" s="6"/>
      <c r="I45" s="6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40"/>
      <c r="B46" s="25"/>
      <c r="C46" s="20"/>
      <c r="D46" s="20"/>
      <c r="E46" s="20"/>
      <c r="F46" s="52"/>
      <c r="G46" s="6"/>
      <c r="H46" s="6"/>
      <c r="I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40"/>
      <c r="B47" s="25"/>
      <c r="C47" s="20"/>
      <c r="D47" s="20"/>
      <c r="E47" s="20"/>
      <c r="F47" s="52"/>
      <c r="G47" s="6"/>
      <c r="H47" s="6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40"/>
      <c r="B48" s="25"/>
      <c r="C48" s="20"/>
      <c r="D48" s="20"/>
      <c r="E48" s="20"/>
      <c r="F48" s="52"/>
      <c r="G48" s="6"/>
      <c r="H48" s="6"/>
      <c r="I48" s="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40"/>
      <c r="B49" s="25"/>
      <c r="C49" s="20"/>
      <c r="D49" s="20"/>
      <c r="E49" s="20"/>
      <c r="F49" s="52"/>
      <c r="G49" s="6"/>
      <c r="H49" s="6"/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40"/>
      <c r="B50" s="25"/>
      <c r="C50" s="20"/>
      <c r="D50" s="20"/>
      <c r="E50" s="20"/>
      <c r="F50" s="52"/>
      <c r="G50" s="6"/>
      <c r="H50" s="6"/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40"/>
      <c r="B51" s="25"/>
      <c r="C51" s="20"/>
      <c r="D51" s="20"/>
      <c r="E51" s="20"/>
      <c r="F51" s="52"/>
      <c r="G51" s="6"/>
      <c r="H51" s="6"/>
      <c r="I51" s="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40"/>
      <c r="B52" s="25"/>
      <c r="C52" s="20"/>
      <c r="D52" s="20"/>
      <c r="E52" s="20"/>
      <c r="F52" s="52"/>
      <c r="G52" s="6"/>
      <c r="H52" s="6"/>
      <c r="I52" s="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40"/>
      <c r="B53" s="25"/>
      <c r="C53" s="20"/>
      <c r="D53" s="20"/>
      <c r="E53" s="20"/>
      <c r="F53" s="52"/>
      <c r="G53" s="6"/>
      <c r="H53" s="6"/>
      <c r="I53" s="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40"/>
      <c r="B54" s="25"/>
      <c r="C54" s="20"/>
      <c r="D54" s="20"/>
      <c r="E54" s="20"/>
      <c r="F54" s="52"/>
      <c r="G54" s="6"/>
      <c r="H54" s="6"/>
      <c r="I54" s="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40"/>
      <c r="B55" s="25"/>
      <c r="C55" s="20"/>
      <c r="D55" s="20"/>
      <c r="E55" s="20"/>
      <c r="F55" s="52"/>
      <c r="G55" s="6"/>
      <c r="H55" s="6"/>
      <c r="I55" s="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40"/>
      <c r="B56" s="25"/>
      <c r="C56" s="20"/>
      <c r="D56" s="20"/>
      <c r="E56" s="20"/>
      <c r="F56" s="52"/>
      <c r="G56" s="6"/>
      <c r="H56" s="6"/>
      <c r="I56" s="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40"/>
      <c r="B57" s="25"/>
      <c r="C57" s="20"/>
      <c r="D57" s="20"/>
      <c r="E57" s="20"/>
      <c r="F57" s="52"/>
      <c r="G57" s="6"/>
      <c r="H57" s="6"/>
      <c r="I57" s="6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40"/>
      <c r="B58" s="25"/>
      <c r="C58" s="20"/>
      <c r="D58" s="20"/>
      <c r="E58" s="20"/>
      <c r="F58" s="52"/>
      <c r="G58" s="6"/>
      <c r="H58" s="6"/>
      <c r="I58" s="6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40"/>
      <c r="B59" s="25"/>
      <c r="C59" s="20"/>
      <c r="D59" s="20"/>
      <c r="E59" s="20"/>
      <c r="F59" s="52"/>
      <c r="G59" s="6"/>
      <c r="H59" s="6"/>
      <c r="I59" s="6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40"/>
      <c r="B60" s="25"/>
      <c r="C60" s="20"/>
      <c r="D60" s="20"/>
      <c r="E60" s="20"/>
      <c r="F60" s="52"/>
      <c r="G60" s="6"/>
      <c r="H60" s="6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40"/>
      <c r="B61" s="25"/>
      <c r="C61" s="20"/>
      <c r="D61" s="20"/>
      <c r="E61" s="20"/>
      <c r="F61" s="52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40"/>
      <c r="B62" s="25"/>
      <c r="C62" s="20"/>
      <c r="D62" s="20"/>
      <c r="E62" s="20"/>
      <c r="F62" s="52"/>
      <c r="G62" s="6"/>
      <c r="H62" s="6"/>
      <c r="I62" s="6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40"/>
      <c r="B63" s="25"/>
      <c r="C63" s="20"/>
      <c r="D63" s="20"/>
      <c r="E63" s="20"/>
      <c r="F63" s="52"/>
      <c r="G63" s="6"/>
      <c r="H63" s="6"/>
      <c r="I63" s="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40"/>
      <c r="B64" s="25"/>
      <c r="C64" s="20"/>
      <c r="D64" s="20"/>
      <c r="E64" s="20"/>
      <c r="F64" s="52"/>
      <c r="G64" s="6"/>
      <c r="H64" s="6"/>
      <c r="I64" s="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40"/>
      <c r="B65" s="25"/>
      <c r="C65" s="20"/>
      <c r="D65" s="20"/>
      <c r="E65" s="20"/>
      <c r="F65" s="52"/>
      <c r="G65" s="6"/>
      <c r="H65" s="6"/>
      <c r="I65" s="6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40"/>
      <c r="B66" s="25"/>
      <c r="C66" s="20"/>
      <c r="D66" s="20"/>
      <c r="E66" s="20"/>
      <c r="F66" s="52"/>
      <c r="G66" s="6"/>
      <c r="H66" s="6"/>
      <c r="I66" s="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40"/>
      <c r="B67" s="25"/>
      <c r="C67" s="20"/>
      <c r="D67" s="20"/>
      <c r="E67" s="20"/>
      <c r="F67" s="52"/>
      <c r="G67" s="6"/>
      <c r="H67" s="6"/>
      <c r="I67" s="6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40"/>
      <c r="B68" s="25"/>
      <c r="C68" s="20"/>
      <c r="D68" s="20"/>
      <c r="E68" s="20"/>
      <c r="F68" s="52"/>
      <c r="G68" s="6"/>
      <c r="H68" s="6"/>
      <c r="I68" s="6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40"/>
      <c r="B69" s="25"/>
      <c r="C69" s="20"/>
      <c r="D69" s="20"/>
      <c r="E69" s="20"/>
      <c r="F69" s="52"/>
      <c r="G69" s="6"/>
      <c r="H69" s="6"/>
      <c r="I69" s="6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40"/>
      <c r="B70" s="25"/>
      <c r="C70" s="20"/>
      <c r="D70" s="20"/>
      <c r="E70" s="20"/>
      <c r="F70" s="52"/>
      <c r="G70" s="6"/>
      <c r="H70" s="6"/>
      <c r="I70" s="6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40"/>
      <c r="B71" s="25"/>
      <c r="C71" s="20"/>
      <c r="D71" s="20"/>
      <c r="E71" s="20"/>
      <c r="F71" s="52"/>
      <c r="G71" s="6"/>
      <c r="H71" s="6"/>
      <c r="I71" s="6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40"/>
      <c r="B72" s="25"/>
      <c r="C72" s="20"/>
      <c r="D72" s="20"/>
      <c r="E72" s="20"/>
      <c r="F72" s="52"/>
      <c r="G72" s="6"/>
      <c r="H72" s="6"/>
      <c r="I72" s="6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40"/>
      <c r="B73" s="25"/>
      <c r="C73" s="20"/>
      <c r="D73" s="20"/>
      <c r="E73" s="20"/>
      <c r="F73" s="52"/>
      <c r="G73" s="6"/>
      <c r="H73" s="6"/>
      <c r="I73" s="6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40"/>
      <c r="B74" s="25"/>
      <c r="C74" s="20"/>
      <c r="D74" s="20"/>
      <c r="E74" s="20"/>
      <c r="F74" s="52"/>
      <c r="G74" s="6"/>
      <c r="H74" s="6"/>
      <c r="I74" s="6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40"/>
      <c r="B75" s="25"/>
      <c r="C75" s="20"/>
      <c r="D75" s="20"/>
      <c r="E75" s="20"/>
      <c r="F75" s="52"/>
      <c r="G75" s="6"/>
      <c r="H75" s="6"/>
      <c r="I75" s="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40"/>
      <c r="B76" s="25"/>
      <c r="C76" s="20"/>
      <c r="D76" s="20"/>
      <c r="E76" s="20"/>
      <c r="F76" s="52"/>
      <c r="G76" s="6"/>
      <c r="H76" s="6"/>
      <c r="I76" s="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40"/>
      <c r="B77" s="25"/>
      <c r="C77" s="20"/>
      <c r="D77" s="20"/>
      <c r="E77" s="20"/>
      <c r="F77" s="52"/>
      <c r="G77" s="6"/>
      <c r="H77" s="6"/>
      <c r="I77" s="6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40"/>
      <c r="B78" s="25"/>
      <c r="C78" s="20"/>
      <c r="D78" s="20"/>
      <c r="E78" s="20"/>
      <c r="F78" s="52"/>
      <c r="G78" s="6"/>
      <c r="H78" s="6"/>
      <c r="I78" s="6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40"/>
      <c r="B79" s="25"/>
      <c r="C79" s="20"/>
      <c r="D79" s="20"/>
      <c r="E79" s="20"/>
      <c r="F79" s="52"/>
      <c r="G79" s="6"/>
      <c r="H79" s="6"/>
      <c r="I79" s="6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40"/>
      <c r="B80" s="25"/>
      <c r="C80" s="20"/>
      <c r="D80" s="20"/>
      <c r="E80" s="20"/>
      <c r="F80" s="52"/>
      <c r="G80" s="6"/>
      <c r="H80" s="6"/>
      <c r="I80" s="6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40"/>
      <c r="B81" s="25"/>
      <c r="C81" s="20"/>
      <c r="D81" s="20"/>
      <c r="E81" s="20"/>
      <c r="F81" s="52"/>
      <c r="G81" s="6"/>
      <c r="H81" s="6"/>
      <c r="I81" s="6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40"/>
      <c r="B82" s="25"/>
      <c r="C82" s="20"/>
      <c r="D82" s="20"/>
      <c r="E82" s="20"/>
      <c r="F82" s="52"/>
      <c r="G82" s="6"/>
      <c r="H82" s="6"/>
      <c r="I82" s="6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40"/>
      <c r="B83" s="25"/>
      <c r="C83" s="20"/>
      <c r="D83" s="20"/>
      <c r="E83" s="20"/>
      <c r="F83" s="52"/>
      <c r="G83" s="6"/>
      <c r="H83" s="6"/>
      <c r="I83" s="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40"/>
      <c r="B84" s="25"/>
      <c r="C84" s="20"/>
      <c r="D84" s="20"/>
      <c r="E84" s="20"/>
      <c r="F84" s="52"/>
      <c r="G84" s="6"/>
      <c r="H84" s="6"/>
      <c r="I84" s="6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40"/>
      <c r="B85" s="25"/>
      <c r="C85" s="20"/>
      <c r="D85" s="20"/>
      <c r="E85" s="20"/>
      <c r="F85" s="52"/>
      <c r="G85" s="6"/>
      <c r="H85" s="6"/>
      <c r="I85" s="6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40"/>
      <c r="B86" s="25"/>
      <c r="C86" s="20"/>
      <c r="D86" s="20"/>
      <c r="E86" s="20"/>
      <c r="F86" s="52"/>
      <c r="G86" s="6"/>
      <c r="H86" s="6"/>
      <c r="I86" s="6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40"/>
      <c r="B87" s="25"/>
      <c r="C87" s="20"/>
      <c r="D87" s="20"/>
      <c r="E87" s="20"/>
      <c r="F87" s="52"/>
      <c r="G87" s="6"/>
      <c r="H87" s="6"/>
      <c r="I87" s="6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40"/>
      <c r="B88" s="25"/>
      <c r="C88" s="20"/>
      <c r="D88" s="20"/>
      <c r="E88" s="20"/>
      <c r="F88" s="52"/>
      <c r="G88" s="6"/>
      <c r="H88" s="6"/>
      <c r="I88" s="6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40"/>
      <c r="B89" s="25"/>
      <c r="C89" s="20"/>
      <c r="D89" s="20"/>
      <c r="E89" s="20"/>
      <c r="F89" s="52"/>
      <c r="G89" s="6"/>
      <c r="H89" s="6"/>
      <c r="I89" s="6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40"/>
      <c r="B90" s="25"/>
      <c r="C90" s="20"/>
      <c r="D90" s="20"/>
      <c r="E90" s="20"/>
      <c r="F90" s="52"/>
      <c r="G90" s="6"/>
      <c r="H90" s="6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40"/>
      <c r="B91" s="25"/>
      <c r="C91" s="20"/>
      <c r="D91" s="20"/>
      <c r="E91" s="20"/>
      <c r="F91" s="52"/>
      <c r="G91" s="6"/>
      <c r="H91" s="6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40"/>
      <c r="B92" s="25"/>
      <c r="C92" s="20"/>
      <c r="D92" s="20"/>
      <c r="E92" s="20"/>
      <c r="F92" s="52"/>
      <c r="G92" s="6"/>
      <c r="H92" s="6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40"/>
      <c r="B93" s="25"/>
      <c r="C93" s="20"/>
      <c r="D93" s="20"/>
      <c r="E93" s="20"/>
      <c r="F93" s="52"/>
      <c r="G93" s="6"/>
      <c r="H93" s="6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40"/>
      <c r="B94" s="25"/>
      <c r="C94" s="20"/>
      <c r="D94" s="20"/>
      <c r="E94" s="20"/>
      <c r="F94" s="52"/>
      <c r="G94" s="6"/>
      <c r="H94" s="6"/>
      <c r="I94" s="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40"/>
      <c r="B95" s="25"/>
      <c r="C95" s="20"/>
      <c r="D95" s="20"/>
      <c r="E95" s="20"/>
      <c r="F95" s="52"/>
      <c r="G95" s="6"/>
      <c r="H95" s="6"/>
      <c r="I95" s="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40"/>
      <c r="B96" s="25"/>
      <c r="C96" s="20"/>
      <c r="D96" s="20"/>
      <c r="E96" s="20"/>
      <c r="F96" s="52"/>
      <c r="G96" s="6"/>
      <c r="H96" s="6"/>
      <c r="I96" s="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40"/>
      <c r="B97" s="25"/>
      <c r="C97" s="20"/>
      <c r="D97" s="20"/>
      <c r="E97" s="20"/>
      <c r="F97" s="52"/>
      <c r="G97" s="6"/>
      <c r="H97" s="6"/>
      <c r="I97" s="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40"/>
      <c r="B98" s="25"/>
      <c r="C98" s="20"/>
      <c r="D98" s="20"/>
      <c r="E98" s="20"/>
      <c r="F98" s="52"/>
      <c r="G98" s="6"/>
      <c r="H98" s="6"/>
      <c r="I98" s="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40"/>
      <c r="B99" s="25"/>
      <c r="C99" s="20"/>
      <c r="D99" s="20"/>
      <c r="E99" s="20"/>
      <c r="F99" s="52"/>
      <c r="G99" s="6"/>
      <c r="H99" s="6"/>
      <c r="I99" s="6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40"/>
      <c r="B100" s="25"/>
      <c r="C100" s="20"/>
      <c r="D100" s="20"/>
      <c r="E100" s="20"/>
      <c r="F100" s="52"/>
      <c r="G100" s="6"/>
      <c r="H100" s="6"/>
      <c r="I100" s="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40"/>
      <c r="B101" s="25"/>
      <c r="C101" s="20"/>
      <c r="D101" s="20"/>
      <c r="E101" s="20"/>
      <c r="F101" s="52"/>
      <c r="G101" s="6"/>
      <c r="H101" s="6"/>
      <c r="I101" s="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40"/>
      <c r="B102" s="25"/>
      <c r="C102" s="20"/>
      <c r="D102" s="20"/>
      <c r="E102" s="20"/>
      <c r="F102" s="52"/>
      <c r="G102" s="6"/>
      <c r="H102" s="6"/>
      <c r="I102" s="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40"/>
      <c r="B103" s="25"/>
      <c r="C103" s="20"/>
      <c r="D103" s="20"/>
      <c r="E103" s="20"/>
      <c r="F103" s="52"/>
      <c r="G103" s="6"/>
      <c r="H103" s="6"/>
      <c r="I103" s="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/>
      <c r="B104" s="25"/>
      <c r="C104" s="20"/>
      <c r="D104" s="20"/>
      <c r="E104" s="20"/>
      <c r="F104" s="52"/>
      <c r="G104" s="6"/>
      <c r="H104" s="6"/>
      <c r="I104" s="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40"/>
      <c r="B105" s="25"/>
      <c r="C105" s="20"/>
      <c r="D105" s="20"/>
      <c r="E105" s="20"/>
      <c r="F105" s="52"/>
      <c r="G105" s="6"/>
      <c r="H105" s="6"/>
      <c r="I105" s="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40"/>
      <c r="B106" s="25"/>
      <c r="C106" s="20"/>
      <c r="D106" s="20"/>
      <c r="E106" s="20"/>
      <c r="F106" s="52"/>
      <c r="G106" s="6"/>
      <c r="H106" s="6"/>
      <c r="I106" s="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40"/>
      <c r="B107" s="25"/>
      <c r="C107" s="20"/>
      <c r="D107" s="20"/>
      <c r="E107" s="20"/>
      <c r="F107" s="52"/>
      <c r="G107" s="6"/>
      <c r="H107" s="6"/>
      <c r="I107" s="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40"/>
      <c r="B108" s="25"/>
      <c r="C108" s="20"/>
      <c r="D108" s="20"/>
      <c r="E108" s="20"/>
      <c r="F108" s="52"/>
      <c r="G108" s="6"/>
      <c r="H108" s="6"/>
      <c r="I108" s="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40"/>
      <c r="B109" s="25"/>
      <c r="C109" s="20"/>
      <c r="D109" s="20"/>
      <c r="E109" s="20"/>
      <c r="F109" s="52"/>
      <c r="G109" s="6"/>
      <c r="H109" s="6"/>
      <c r="I109" s="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40"/>
      <c r="B110" s="25"/>
      <c r="C110" s="20"/>
      <c r="D110" s="20"/>
      <c r="E110" s="20"/>
      <c r="F110" s="52"/>
      <c r="G110" s="6"/>
      <c r="H110" s="6"/>
      <c r="I110" s="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40"/>
      <c r="B111" s="25"/>
      <c r="C111" s="20"/>
      <c r="D111" s="20"/>
      <c r="E111" s="20"/>
      <c r="F111" s="52"/>
      <c r="G111" s="6"/>
      <c r="H111" s="6"/>
      <c r="I111" s="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40"/>
      <c r="B112" s="25"/>
      <c r="C112" s="20"/>
      <c r="D112" s="20"/>
      <c r="E112" s="20"/>
      <c r="F112" s="52"/>
      <c r="G112" s="6"/>
      <c r="H112" s="6"/>
      <c r="I112" s="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40"/>
      <c r="B113" s="25"/>
      <c r="C113" s="20"/>
      <c r="D113" s="20"/>
      <c r="E113" s="20"/>
      <c r="F113" s="52"/>
      <c r="G113" s="6"/>
      <c r="H113" s="6"/>
      <c r="I113" s="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40"/>
      <c r="B114" s="25"/>
      <c r="C114" s="20"/>
      <c r="D114" s="20"/>
      <c r="E114" s="20"/>
      <c r="F114" s="52"/>
      <c r="G114" s="6"/>
      <c r="H114" s="6"/>
      <c r="I114" s="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40"/>
      <c r="B115" s="25"/>
      <c r="C115" s="20"/>
      <c r="D115" s="20"/>
      <c r="E115" s="20"/>
      <c r="F115" s="52"/>
      <c r="G115" s="6"/>
      <c r="H115" s="6"/>
      <c r="I115" s="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40"/>
      <c r="B116" s="25"/>
      <c r="C116" s="20"/>
      <c r="D116" s="20"/>
      <c r="E116" s="20"/>
      <c r="F116" s="52"/>
      <c r="G116" s="6"/>
      <c r="H116" s="6"/>
      <c r="I116" s="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40"/>
      <c r="B117" s="25"/>
      <c r="C117" s="20"/>
      <c r="D117" s="20"/>
      <c r="E117" s="20"/>
      <c r="F117" s="52"/>
      <c r="G117" s="6"/>
      <c r="H117" s="6"/>
      <c r="I117" s="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40"/>
      <c r="B118" s="25"/>
      <c r="C118" s="20"/>
      <c r="D118" s="20"/>
      <c r="E118" s="20"/>
      <c r="F118" s="52"/>
      <c r="G118" s="6"/>
      <c r="H118" s="6"/>
      <c r="I118" s="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40"/>
      <c r="B119" s="25"/>
      <c r="C119" s="20"/>
      <c r="D119" s="20"/>
      <c r="E119" s="20"/>
      <c r="F119" s="52"/>
      <c r="G119" s="6"/>
      <c r="H119" s="6"/>
      <c r="I119" s="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40"/>
      <c r="B120" s="25"/>
      <c r="C120" s="20"/>
      <c r="D120" s="20"/>
      <c r="E120" s="20"/>
      <c r="F120" s="52"/>
      <c r="G120" s="6"/>
      <c r="H120" s="6"/>
      <c r="I120" s="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40"/>
      <c r="B121" s="25"/>
      <c r="C121" s="20"/>
      <c r="D121" s="20"/>
      <c r="E121" s="20"/>
      <c r="F121" s="52"/>
      <c r="G121" s="6"/>
      <c r="H121" s="6"/>
      <c r="I121" s="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40"/>
      <c r="B122" s="25"/>
      <c r="C122" s="20"/>
      <c r="D122" s="20"/>
      <c r="E122" s="20"/>
      <c r="F122" s="52"/>
      <c r="G122" s="6"/>
      <c r="H122" s="6"/>
      <c r="I122" s="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40"/>
      <c r="B123" s="25"/>
      <c r="C123" s="20"/>
      <c r="D123" s="20"/>
      <c r="E123" s="20"/>
      <c r="F123" s="52"/>
      <c r="G123" s="6"/>
      <c r="H123" s="6"/>
      <c r="I123" s="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40"/>
      <c r="B124" s="25"/>
      <c r="C124" s="20"/>
      <c r="D124" s="20"/>
      <c r="E124" s="20"/>
      <c r="F124" s="52"/>
      <c r="G124" s="6"/>
      <c r="H124" s="6"/>
      <c r="I124" s="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40"/>
      <c r="B125" s="25"/>
      <c r="C125" s="20"/>
      <c r="D125" s="20"/>
      <c r="E125" s="20"/>
      <c r="F125" s="52"/>
      <c r="G125" s="6"/>
      <c r="H125" s="6"/>
      <c r="I125" s="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40"/>
      <c r="B126" s="25"/>
      <c r="C126" s="20"/>
      <c r="D126" s="20"/>
      <c r="E126" s="20"/>
      <c r="F126" s="52"/>
      <c r="G126" s="6"/>
      <c r="H126" s="6"/>
      <c r="I126" s="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40"/>
      <c r="B127" s="25"/>
      <c r="C127" s="20"/>
      <c r="D127" s="20"/>
      <c r="E127" s="20"/>
      <c r="F127" s="52"/>
      <c r="G127" s="6"/>
      <c r="H127" s="6"/>
      <c r="I127" s="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40"/>
      <c r="B128" s="25"/>
      <c r="C128" s="20"/>
      <c r="D128" s="20"/>
      <c r="E128" s="20"/>
      <c r="F128" s="52"/>
      <c r="G128" s="6"/>
      <c r="H128" s="6"/>
      <c r="I128" s="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40"/>
      <c r="B129" s="25"/>
      <c r="C129" s="20"/>
      <c r="D129" s="20"/>
      <c r="E129" s="20"/>
      <c r="F129" s="52"/>
      <c r="G129" s="6"/>
      <c r="H129" s="6"/>
      <c r="I129" s="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40"/>
      <c r="B130" s="25"/>
      <c r="C130" s="20"/>
      <c r="D130" s="20"/>
      <c r="E130" s="20"/>
      <c r="F130" s="52"/>
      <c r="G130" s="6"/>
      <c r="H130" s="6"/>
      <c r="I130" s="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40"/>
      <c r="B131" s="25"/>
      <c r="C131" s="20"/>
      <c r="D131" s="20"/>
      <c r="E131" s="20"/>
      <c r="F131" s="52"/>
      <c r="G131" s="6"/>
      <c r="H131" s="6"/>
      <c r="I131" s="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40"/>
      <c r="B132" s="25"/>
      <c r="C132" s="20"/>
      <c r="D132" s="20"/>
      <c r="E132" s="20"/>
      <c r="F132" s="52"/>
      <c r="G132" s="6"/>
      <c r="H132" s="6"/>
      <c r="I132" s="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40"/>
      <c r="B133" s="25"/>
      <c r="C133" s="20"/>
      <c r="D133" s="20"/>
      <c r="E133" s="20"/>
      <c r="F133" s="52"/>
      <c r="G133" s="6"/>
      <c r="H133" s="6"/>
      <c r="I133" s="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40"/>
      <c r="B134" s="25"/>
      <c r="C134" s="20"/>
      <c r="D134" s="20"/>
      <c r="E134" s="20"/>
      <c r="F134" s="52"/>
      <c r="G134" s="6"/>
      <c r="H134" s="6"/>
      <c r="I134" s="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40"/>
      <c r="B135" s="25"/>
      <c r="C135" s="20"/>
      <c r="D135" s="20"/>
      <c r="E135" s="20"/>
      <c r="F135" s="52"/>
      <c r="G135" s="6"/>
      <c r="H135" s="6"/>
      <c r="I135" s="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40"/>
      <c r="B136" s="25"/>
      <c r="C136" s="20"/>
      <c r="D136" s="20"/>
      <c r="E136" s="20"/>
      <c r="F136" s="52"/>
      <c r="G136" s="6"/>
      <c r="H136" s="6"/>
      <c r="I136" s="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40"/>
      <c r="B137" s="25"/>
      <c r="C137" s="20"/>
      <c r="D137" s="20"/>
      <c r="E137" s="20"/>
      <c r="F137" s="52"/>
      <c r="G137" s="6"/>
      <c r="H137" s="6"/>
      <c r="I137" s="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40"/>
      <c r="B138" s="25"/>
      <c r="C138" s="20"/>
      <c r="D138" s="20"/>
      <c r="E138" s="20"/>
      <c r="F138" s="52"/>
      <c r="G138" s="6"/>
      <c r="H138" s="6"/>
      <c r="I138" s="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40"/>
      <c r="B139" s="25"/>
      <c r="C139" s="20"/>
      <c r="D139" s="20"/>
      <c r="E139" s="20"/>
      <c r="F139" s="52"/>
      <c r="G139" s="6"/>
      <c r="H139" s="6"/>
      <c r="I139" s="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40"/>
      <c r="B140" s="25"/>
      <c r="C140" s="20"/>
      <c r="D140" s="20"/>
      <c r="E140" s="20"/>
      <c r="F140" s="52"/>
      <c r="G140" s="6"/>
      <c r="H140" s="6"/>
      <c r="I140" s="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40"/>
      <c r="B141" s="25"/>
      <c r="C141" s="20"/>
      <c r="D141" s="20"/>
      <c r="E141" s="20"/>
      <c r="F141" s="52"/>
      <c r="G141" s="6"/>
      <c r="H141" s="6"/>
      <c r="I141" s="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40"/>
      <c r="B142" s="25"/>
      <c r="C142" s="20"/>
      <c r="D142" s="20"/>
      <c r="E142" s="20"/>
      <c r="F142" s="52"/>
      <c r="G142" s="6"/>
      <c r="H142" s="6"/>
      <c r="I142" s="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40"/>
      <c r="B143" s="25"/>
      <c r="C143" s="20"/>
      <c r="D143" s="20"/>
      <c r="E143" s="20"/>
      <c r="F143" s="52"/>
      <c r="G143" s="6"/>
      <c r="H143" s="6"/>
      <c r="I143" s="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40"/>
      <c r="B144" s="25"/>
      <c r="C144" s="20"/>
      <c r="D144" s="20"/>
      <c r="E144" s="20"/>
      <c r="F144" s="52"/>
      <c r="G144" s="6"/>
      <c r="H144" s="6"/>
      <c r="I144" s="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40"/>
      <c r="B145" s="25"/>
      <c r="C145" s="20"/>
      <c r="D145" s="20"/>
      <c r="E145" s="20"/>
      <c r="F145" s="52"/>
      <c r="G145" s="6"/>
      <c r="H145" s="6"/>
      <c r="I145" s="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40"/>
      <c r="B146" s="25"/>
      <c r="C146" s="20"/>
      <c r="D146" s="20"/>
      <c r="E146" s="20"/>
      <c r="F146" s="52"/>
      <c r="G146" s="6"/>
      <c r="H146" s="6"/>
      <c r="I146" s="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40"/>
      <c r="B147" s="25"/>
      <c r="C147" s="20"/>
      <c r="D147" s="20"/>
      <c r="E147" s="20"/>
      <c r="F147" s="52"/>
      <c r="G147" s="6"/>
      <c r="H147" s="6"/>
      <c r="I147" s="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40"/>
      <c r="B148" s="25"/>
      <c r="C148" s="20"/>
      <c r="D148" s="20"/>
      <c r="E148" s="20"/>
      <c r="F148" s="52"/>
      <c r="G148" s="6"/>
      <c r="H148" s="6"/>
      <c r="I148" s="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40"/>
      <c r="B149" s="25"/>
      <c r="C149" s="20"/>
      <c r="D149" s="20"/>
      <c r="E149" s="20"/>
      <c r="F149" s="52"/>
      <c r="G149" s="6"/>
      <c r="H149" s="6"/>
      <c r="I149" s="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40"/>
      <c r="B150" s="25"/>
      <c r="C150" s="20"/>
      <c r="D150" s="20"/>
      <c r="E150" s="20"/>
      <c r="F150" s="52"/>
      <c r="G150" s="6"/>
      <c r="H150" s="6"/>
      <c r="I150" s="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40"/>
      <c r="B151" s="25"/>
      <c r="C151" s="20"/>
      <c r="D151" s="20"/>
      <c r="E151" s="20"/>
      <c r="F151" s="52"/>
      <c r="G151" s="6"/>
      <c r="H151" s="6"/>
      <c r="I151" s="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40"/>
      <c r="B152" s="25"/>
      <c r="C152" s="20"/>
      <c r="D152" s="20"/>
      <c r="E152" s="20"/>
      <c r="F152" s="52"/>
      <c r="G152" s="6"/>
      <c r="H152" s="6"/>
      <c r="I152" s="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40"/>
      <c r="B153" s="25"/>
      <c r="C153" s="20"/>
      <c r="D153" s="20"/>
      <c r="E153" s="20"/>
      <c r="F153" s="52"/>
      <c r="G153" s="6"/>
      <c r="H153" s="6"/>
      <c r="I153" s="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40"/>
      <c r="B154" s="25"/>
      <c r="C154" s="20"/>
      <c r="D154" s="20"/>
      <c r="E154" s="20"/>
      <c r="F154" s="52"/>
      <c r="G154" s="6"/>
      <c r="H154" s="6"/>
      <c r="I154" s="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40"/>
      <c r="B155" s="25"/>
      <c r="C155" s="20"/>
      <c r="D155" s="20"/>
      <c r="E155" s="20"/>
      <c r="F155" s="52"/>
      <c r="G155" s="6"/>
      <c r="H155" s="6"/>
      <c r="I155" s="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40"/>
      <c r="B156" s="25"/>
      <c r="C156" s="20"/>
      <c r="D156" s="20"/>
      <c r="E156" s="20"/>
      <c r="F156" s="52"/>
      <c r="G156" s="6"/>
      <c r="H156" s="6"/>
      <c r="I156" s="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40"/>
      <c r="B157" s="25"/>
      <c r="C157" s="20"/>
      <c r="D157" s="20"/>
      <c r="E157" s="20"/>
      <c r="F157" s="52"/>
      <c r="G157" s="6"/>
      <c r="H157" s="6"/>
      <c r="I157" s="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40"/>
      <c r="B158" s="25"/>
      <c r="C158" s="20"/>
      <c r="D158" s="20"/>
      <c r="E158" s="20"/>
      <c r="F158" s="52"/>
      <c r="G158" s="6"/>
      <c r="H158" s="6"/>
      <c r="I158" s="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40"/>
      <c r="B159" s="25"/>
      <c r="C159" s="20"/>
      <c r="D159" s="20"/>
      <c r="E159" s="20"/>
      <c r="F159" s="52"/>
      <c r="G159" s="6"/>
      <c r="H159" s="6"/>
      <c r="I159" s="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40"/>
      <c r="B160" s="25"/>
      <c r="C160" s="20"/>
      <c r="D160" s="20"/>
      <c r="E160" s="20"/>
      <c r="F160" s="52"/>
      <c r="G160" s="6"/>
      <c r="H160" s="6"/>
      <c r="I160" s="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40"/>
      <c r="B161" s="25"/>
      <c r="C161" s="20"/>
      <c r="D161" s="20"/>
      <c r="E161" s="20"/>
      <c r="F161" s="52"/>
      <c r="G161" s="6"/>
      <c r="H161" s="6"/>
      <c r="I161" s="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40"/>
      <c r="B162" s="25"/>
      <c r="C162" s="20"/>
      <c r="D162" s="20"/>
      <c r="E162" s="20"/>
      <c r="F162" s="52"/>
      <c r="G162" s="6"/>
      <c r="H162" s="6"/>
      <c r="I162" s="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40"/>
      <c r="B163" s="25"/>
      <c r="C163" s="20"/>
      <c r="D163" s="20"/>
      <c r="E163" s="20"/>
      <c r="F163" s="52"/>
      <c r="G163" s="6"/>
      <c r="H163" s="6"/>
      <c r="I163" s="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40"/>
      <c r="B164" s="25"/>
      <c r="C164" s="20"/>
      <c r="D164" s="20"/>
      <c r="E164" s="20"/>
      <c r="F164" s="52"/>
      <c r="G164" s="6"/>
      <c r="H164" s="6"/>
      <c r="I164" s="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40"/>
      <c r="B165" s="25"/>
      <c r="C165" s="20"/>
      <c r="D165" s="20"/>
      <c r="E165" s="20"/>
      <c r="F165" s="52"/>
      <c r="G165" s="6"/>
      <c r="H165" s="6"/>
      <c r="I165" s="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40"/>
      <c r="B166" s="25"/>
      <c r="C166" s="20"/>
      <c r="D166" s="20"/>
      <c r="E166" s="20"/>
      <c r="F166" s="52"/>
      <c r="G166" s="6"/>
      <c r="H166" s="6"/>
      <c r="I166" s="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40"/>
      <c r="B167" s="25"/>
      <c r="C167" s="20"/>
      <c r="D167" s="20"/>
      <c r="E167" s="20"/>
      <c r="F167" s="52"/>
      <c r="G167" s="6"/>
      <c r="H167" s="6"/>
      <c r="I167" s="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40"/>
      <c r="B168" s="25"/>
      <c r="C168" s="20"/>
      <c r="D168" s="20"/>
      <c r="E168" s="20"/>
      <c r="F168" s="52"/>
      <c r="G168" s="6"/>
      <c r="H168" s="6"/>
      <c r="I168" s="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40"/>
      <c r="B169" s="25"/>
      <c r="C169" s="20"/>
      <c r="D169" s="20"/>
      <c r="E169" s="20"/>
      <c r="F169" s="52"/>
      <c r="G169" s="6"/>
      <c r="H169" s="6"/>
      <c r="I169" s="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40"/>
      <c r="B170" s="25"/>
      <c r="C170" s="20"/>
      <c r="D170" s="20"/>
      <c r="E170" s="20"/>
      <c r="F170" s="52"/>
      <c r="G170" s="6"/>
      <c r="H170" s="6"/>
      <c r="I170" s="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40"/>
      <c r="B171" s="25"/>
      <c r="C171" s="20"/>
      <c r="D171" s="20"/>
      <c r="E171" s="20"/>
      <c r="F171" s="52"/>
      <c r="G171" s="6"/>
      <c r="H171" s="6"/>
      <c r="I171" s="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40"/>
      <c r="B172" s="25"/>
      <c r="C172" s="20"/>
      <c r="D172" s="20"/>
      <c r="E172" s="20"/>
      <c r="F172" s="52"/>
      <c r="G172" s="6"/>
      <c r="H172" s="6"/>
      <c r="I172" s="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40"/>
      <c r="B173" s="25"/>
      <c r="C173" s="20"/>
      <c r="D173" s="20"/>
      <c r="E173" s="20"/>
      <c r="F173" s="52"/>
      <c r="G173" s="6"/>
      <c r="H173" s="6"/>
      <c r="I173" s="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40"/>
      <c r="B174" s="25"/>
      <c r="C174" s="20"/>
      <c r="D174" s="20"/>
      <c r="E174" s="20"/>
      <c r="F174" s="52"/>
      <c r="G174" s="6"/>
      <c r="H174" s="6"/>
      <c r="I174" s="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40"/>
      <c r="B175" s="25"/>
      <c r="C175" s="20"/>
      <c r="D175" s="20"/>
      <c r="E175" s="20"/>
      <c r="F175" s="52"/>
      <c r="G175" s="6"/>
      <c r="H175" s="6"/>
      <c r="I175" s="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40"/>
      <c r="B176" s="25"/>
      <c r="C176" s="20"/>
      <c r="D176" s="20"/>
      <c r="E176" s="20"/>
      <c r="F176" s="52"/>
      <c r="G176" s="6"/>
      <c r="H176" s="6"/>
      <c r="I176" s="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40"/>
      <c r="B177" s="25"/>
      <c r="C177" s="20"/>
      <c r="D177" s="20"/>
      <c r="E177" s="20"/>
      <c r="F177" s="52"/>
      <c r="G177" s="6"/>
      <c r="H177" s="6"/>
      <c r="I177" s="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40"/>
      <c r="B178" s="25"/>
      <c r="C178" s="20"/>
      <c r="D178" s="20"/>
      <c r="E178" s="20"/>
      <c r="F178" s="52"/>
      <c r="G178" s="6"/>
      <c r="H178" s="6"/>
      <c r="I178" s="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40"/>
      <c r="B179" s="25"/>
      <c r="C179" s="20"/>
      <c r="D179" s="20"/>
      <c r="E179" s="20"/>
      <c r="F179" s="52"/>
      <c r="G179" s="6"/>
      <c r="H179" s="6"/>
      <c r="I179" s="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40"/>
      <c r="B180" s="25"/>
      <c r="C180" s="20"/>
      <c r="D180" s="20"/>
      <c r="E180" s="20"/>
      <c r="F180" s="52"/>
      <c r="G180" s="6"/>
      <c r="H180" s="6"/>
      <c r="I180" s="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40"/>
      <c r="B181" s="25"/>
      <c r="C181" s="20"/>
      <c r="D181" s="20"/>
      <c r="E181" s="20"/>
      <c r="F181" s="52"/>
      <c r="G181" s="6"/>
      <c r="H181" s="6"/>
      <c r="I181" s="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40"/>
      <c r="B182" s="25"/>
      <c r="C182" s="20"/>
      <c r="D182" s="20"/>
      <c r="E182" s="20"/>
      <c r="F182" s="52"/>
      <c r="G182" s="6"/>
      <c r="H182" s="6"/>
      <c r="I182" s="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40"/>
      <c r="B183" s="25"/>
      <c r="C183" s="20"/>
      <c r="D183" s="20"/>
      <c r="E183" s="20"/>
      <c r="F183" s="52"/>
      <c r="G183" s="6"/>
      <c r="H183" s="6"/>
      <c r="I183" s="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40"/>
      <c r="B184" s="25"/>
      <c r="C184" s="20"/>
      <c r="D184" s="20"/>
      <c r="E184" s="20"/>
      <c r="F184" s="52"/>
      <c r="G184" s="6"/>
      <c r="H184" s="6"/>
      <c r="I184" s="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40"/>
      <c r="B185" s="25"/>
      <c r="C185" s="20"/>
      <c r="D185" s="20"/>
      <c r="E185" s="20"/>
      <c r="F185" s="52"/>
      <c r="G185" s="6"/>
      <c r="H185" s="6"/>
      <c r="I185" s="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40"/>
      <c r="B186" s="25"/>
      <c r="C186" s="20"/>
      <c r="D186" s="20"/>
      <c r="E186" s="20"/>
      <c r="F186" s="52"/>
      <c r="G186" s="6"/>
      <c r="H186" s="6"/>
      <c r="I186" s="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40"/>
      <c r="B187" s="25"/>
      <c r="C187" s="20"/>
      <c r="D187" s="20"/>
      <c r="E187" s="20"/>
      <c r="F187" s="52"/>
      <c r="G187" s="6"/>
      <c r="H187" s="6"/>
      <c r="I187" s="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40"/>
      <c r="B188" s="25"/>
      <c r="C188" s="20"/>
      <c r="D188" s="20"/>
      <c r="E188" s="20"/>
      <c r="F188" s="52"/>
      <c r="G188" s="6"/>
      <c r="H188" s="6"/>
      <c r="I188" s="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40"/>
      <c r="B189" s="25"/>
      <c r="C189" s="20"/>
      <c r="D189" s="20"/>
      <c r="E189" s="20"/>
      <c r="F189" s="52"/>
      <c r="G189" s="6"/>
      <c r="H189" s="6"/>
      <c r="I189" s="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40"/>
      <c r="B190" s="25"/>
      <c r="C190" s="20"/>
      <c r="D190" s="20"/>
      <c r="E190" s="20"/>
      <c r="F190" s="52"/>
      <c r="G190" s="6"/>
      <c r="H190" s="6"/>
      <c r="I190" s="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40"/>
      <c r="B191" s="25"/>
      <c r="C191" s="20"/>
      <c r="D191" s="20"/>
      <c r="E191" s="20"/>
      <c r="F191" s="52"/>
      <c r="G191" s="6"/>
      <c r="H191" s="6"/>
      <c r="I191" s="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40"/>
      <c r="B192" s="25"/>
      <c r="C192" s="20"/>
      <c r="D192" s="20"/>
      <c r="E192" s="20"/>
      <c r="F192" s="52"/>
      <c r="G192" s="6"/>
      <c r="H192" s="6"/>
      <c r="I192" s="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40"/>
      <c r="B193" s="25"/>
      <c r="C193" s="20"/>
      <c r="D193" s="20"/>
      <c r="E193" s="20"/>
      <c r="F193" s="52"/>
      <c r="G193" s="6"/>
      <c r="H193" s="6"/>
      <c r="I193" s="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40"/>
      <c r="B194" s="25"/>
      <c r="C194" s="20"/>
      <c r="D194" s="20"/>
      <c r="E194" s="20"/>
      <c r="F194" s="52"/>
      <c r="G194" s="6"/>
      <c r="H194" s="6"/>
      <c r="I194" s="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40"/>
      <c r="B195" s="25"/>
      <c r="C195" s="20"/>
      <c r="D195" s="20"/>
      <c r="E195" s="20"/>
      <c r="F195" s="52"/>
      <c r="G195" s="6"/>
      <c r="H195" s="6"/>
      <c r="I195" s="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40"/>
      <c r="B196" s="25"/>
      <c r="C196" s="20"/>
      <c r="D196" s="20"/>
      <c r="E196" s="20"/>
      <c r="F196" s="52"/>
      <c r="G196" s="6"/>
      <c r="H196" s="6"/>
      <c r="I196" s="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40"/>
      <c r="B197" s="25"/>
      <c r="C197" s="20"/>
      <c r="D197" s="20"/>
      <c r="E197" s="20"/>
      <c r="F197" s="52"/>
      <c r="G197" s="6"/>
      <c r="H197" s="6"/>
      <c r="I197" s="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40"/>
      <c r="B198" s="25"/>
      <c r="C198" s="20"/>
      <c r="D198" s="20"/>
      <c r="E198" s="20"/>
      <c r="F198" s="52"/>
      <c r="G198" s="6"/>
      <c r="H198" s="6"/>
      <c r="I198" s="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40"/>
      <c r="B199" s="25"/>
      <c r="C199" s="20"/>
      <c r="D199" s="20"/>
      <c r="E199" s="20"/>
      <c r="F199" s="52"/>
      <c r="G199" s="6"/>
      <c r="H199" s="6"/>
      <c r="I199" s="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40"/>
      <c r="B200" s="25"/>
      <c r="C200" s="20"/>
      <c r="D200" s="20"/>
      <c r="E200" s="20"/>
      <c r="F200" s="52"/>
      <c r="G200" s="6"/>
      <c r="H200" s="6"/>
      <c r="I200" s="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40"/>
      <c r="B201" s="25"/>
      <c r="C201" s="20"/>
      <c r="D201" s="20"/>
      <c r="E201" s="20"/>
      <c r="F201" s="52"/>
      <c r="G201" s="6"/>
      <c r="H201" s="6"/>
      <c r="I201" s="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40"/>
      <c r="B202" s="25"/>
      <c r="C202" s="20"/>
      <c r="D202" s="20"/>
      <c r="E202" s="20"/>
      <c r="F202" s="52"/>
      <c r="G202" s="6"/>
      <c r="H202" s="6"/>
      <c r="I202" s="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40"/>
      <c r="B203" s="25"/>
      <c r="C203" s="20"/>
      <c r="D203" s="20"/>
      <c r="E203" s="20"/>
      <c r="F203" s="52"/>
      <c r="G203" s="6"/>
      <c r="H203" s="6"/>
      <c r="I203" s="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40"/>
      <c r="B204" s="25"/>
      <c r="C204" s="20"/>
      <c r="D204" s="20"/>
      <c r="E204" s="20"/>
      <c r="F204" s="52"/>
      <c r="G204" s="6"/>
      <c r="H204" s="6"/>
      <c r="I204" s="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40"/>
      <c r="B205" s="25"/>
      <c r="C205" s="20"/>
      <c r="D205" s="20"/>
      <c r="E205" s="20"/>
      <c r="F205" s="52"/>
      <c r="G205" s="6"/>
      <c r="H205" s="6"/>
      <c r="I205" s="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40"/>
      <c r="B206" s="25"/>
      <c r="C206" s="20"/>
      <c r="D206" s="20"/>
      <c r="E206" s="20"/>
      <c r="F206" s="52"/>
      <c r="G206" s="6"/>
      <c r="H206" s="6"/>
      <c r="I206" s="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40"/>
      <c r="B207" s="25"/>
      <c r="C207" s="20"/>
      <c r="D207" s="20"/>
      <c r="E207" s="20"/>
      <c r="F207" s="52"/>
      <c r="G207" s="6"/>
      <c r="H207" s="6"/>
      <c r="I207" s="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40"/>
      <c r="B208" s="25"/>
      <c r="C208" s="20"/>
      <c r="D208" s="20"/>
      <c r="E208" s="20"/>
      <c r="F208" s="52"/>
      <c r="G208" s="6"/>
      <c r="H208" s="6"/>
      <c r="I208" s="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40"/>
      <c r="B209" s="25"/>
      <c r="C209" s="20"/>
      <c r="D209" s="20"/>
      <c r="E209" s="20"/>
      <c r="F209" s="52"/>
      <c r="G209" s="6"/>
      <c r="H209" s="6"/>
      <c r="I209" s="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40"/>
      <c r="B210" s="25"/>
      <c r="C210" s="20"/>
      <c r="D210" s="20"/>
      <c r="E210" s="20"/>
      <c r="F210" s="52"/>
      <c r="G210" s="6"/>
      <c r="H210" s="6"/>
      <c r="I210" s="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40"/>
      <c r="B211" s="25"/>
      <c r="C211" s="20"/>
      <c r="D211" s="20"/>
      <c r="E211" s="20"/>
      <c r="F211" s="52"/>
      <c r="G211" s="6"/>
      <c r="H211" s="6"/>
      <c r="I211" s="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40"/>
      <c r="B212" s="25"/>
      <c r="C212" s="20"/>
      <c r="D212" s="20"/>
      <c r="E212" s="20"/>
      <c r="F212" s="52"/>
      <c r="G212" s="6"/>
      <c r="H212" s="6"/>
      <c r="I212" s="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40"/>
      <c r="B213" s="25"/>
      <c r="C213" s="20"/>
      <c r="D213" s="20"/>
      <c r="E213" s="20"/>
      <c r="F213" s="52"/>
      <c r="G213" s="6"/>
      <c r="H213" s="6"/>
      <c r="I213" s="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0"/>
      <c r="B214" s="25"/>
      <c r="C214" s="20"/>
      <c r="D214" s="20"/>
      <c r="E214" s="20"/>
      <c r="F214" s="52"/>
      <c r="G214" s="6"/>
      <c r="H214" s="6"/>
      <c r="I214" s="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40"/>
      <c r="B215" s="25"/>
      <c r="C215" s="20"/>
      <c r="D215" s="20"/>
      <c r="E215" s="20"/>
      <c r="F215" s="52"/>
      <c r="G215" s="6"/>
      <c r="H215" s="6"/>
      <c r="I215" s="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40"/>
      <c r="B216" s="25"/>
      <c r="C216" s="20"/>
      <c r="D216" s="20"/>
      <c r="E216" s="20"/>
      <c r="F216" s="52"/>
      <c r="G216" s="6"/>
      <c r="H216" s="6"/>
      <c r="I216" s="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40"/>
      <c r="B217" s="25"/>
      <c r="C217" s="20"/>
      <c r="D217" s="20"/>
      <c r="E217" s="20"/>
      <c r="F217" s="52"/>
      <c r="G217" s="6"/>
      <c r="H217" s="6"/>
      <c r="I217" s="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40"/>
      <c r="B218" s="25"/>
      <c r="C218" s="20"/>
      <c r="D218" s="20"/>
      <c r="E218" s="20"/>
      <c r="F218" s="52"/>
      <c r="G218" s="6"/>
      <c r="H218" s="6"/>
      <c r="I218" s="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40"/>
      <c r="B219" s="25"/>
      <c r="C219" s="20"/>
      <c r="D219" s="20"/>
      <c r="E219" s="20"/>
      <c r="F219" s="52"/>
      <c r="G219" s="6"/>
      <c r="H219" s="6"/>
      <c r="I219" s="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40"/>
      <c r="B220" s="25"/>
      <c r="C220" s="20"/>
      <c r="D220" s="20"/>
      <c r="E220" s="20"/>
      <c r="F220" s="52"/>
      <c r="G220" s="6"/>
      <c r="H220" s="6"/>
      <c r="I220" s="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40"/>
      <c r="B221" s="25"/>
      <c r="C221" s="20"/>
      <c r="D221" s="20"/>
      <c r="E221" s="20"/>
      <c r="F221" s="52"/>
      <c r="G221" s="6"/>
      <c r="H221" s="6"/>
      <c r="I221" s="6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40"/>
      <c r="B222" s="25"/>
      <c r="C222" s="20"/>
      <c r="D222" s="20"/>
      <c r="E222" s="20"/>
      <c r="F222" s="52"/>
      <c r="G222" s="6"/>
      <c r="H222" s="6"/>
      <c r="I222" s="6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40"/>
      <c r="B223" s="25"/>
      <c r="C223" s="20"/>
      <c r="D223" s="20"/>
      <c r="E223" s="20"/>
      <c r="F223" s="52"/>
      <c r="G223" s="6"/>
      <c r="H223" s="6"/>
      <c r="I223" s="6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40"/>
      <c r="B224" s="25"/>
      <c r="C224" s="20"/>
      <c r="D224" s="20"/>
      <c r="E224" s="20"/>
      <c r="F224" s="52"/>
      <c r="G224" s="6"/>
      <c r="H224" s="6"/>
      <c r="I224" s="6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40"/>
      <c r="B225" s="25"/>
      <c r="C225" s="20"/>
      <c r="D225" s="20"/>
      <c r="E225" s="20"/>
      <c r="F225" s="52"/>
      <c r="G225" s="6"/>
      <c r="H225" s="6"/>
      <c r="I225" s="6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40"/>
      <c r="B226" s="25"/>
      <c r="C226" s="20"/>
      <c r="D226" s="20"/>
      <c r="E226" s="20"/>
      <c r="F226" s="52"/>
      <c r="G226" s="6"/>
      <c r="H226" s="6"/>
      <c r="I226" s="6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40"/>
      <c r="B227" s="25"/>
      <c r="C227" s="20"/>
      <c r="D227" s="20"/>
      <c r="E227" s="20"/>
      <c r="F227" s="52"/>
      <c r="G227" s="6"/>
      <c r="H227" s="6"/>
      <c r="I227" s="6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40"/>
      <c r="B228" s="25"/>
      <c r="C228" s="20"/>
      <c r="D228" s="20"/>
      <c r="E228" s="20"/>
      <c r="F228" s="52"/>
      <c r="G228" s="6"/>
      <c r="H228" s="6"/>
      <c r="I228" s="6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40"/>
      <c r="B229" s="25"/>
      <c r="C229" s="20"/>
      <c r="D229" s="20"/>
      <c r="E229" s="20"/>
      <c r="F229" s="52"/>
      <c r="G229" s="6"/>
      <c r="H229" s="6"/>
      <c r="I229" s="6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40"/>
      <c r="B230" s="25"/>
      <c r="C230" s="20"/>
      <c r="D230" s="20"/>
      <c r="E230" s="20"/>
      <c r="F230" s="52"/>
      <c r="G230" s="6"/>
      <c r="H230" s="6"/>
      <c r="I230" s="6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40"/>
      <c r="B231" s="25"/>
      <c r="C231" s="20"/>
      <c r="D231" s="20"/>
      <c r="E231" s="20"/>
      <c r="F231" s="52"/>
      <c r="G231" s="6"/>
      <c r="H231" s="6"/>
      <c r="I231" s="6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40"/>
      <c r="B232" s="25"/>
      <c r="C232" s="20"/>
      <c r="D232" s="20"/>
      <c r="E232" s="20"/>
      <c r="F232" s="52"/>
      <c r="G232" s="6"/>
      <c r="H232" s="6"/>
      <c r="I232" s="6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40"/>
      <c r="B233" s="25"/>
      <c r="C233" s="20"/>
      <c r="D233" s="20"/>
      <c r="E233" s="20"/>
      <c r="F233" s="52"/>
      <c r="G233" s="6"/>
      <c r="H233" s="6"/>
      <c r="I233" s="6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40"/>
      <c r="B234" s="25"/>
      <c r="C234" s="20"/>
      <c r="D234" s="20"/>
      <c r="E234" s="20"/>
      <c r="F234" s="52"/>
      <c r="G234" s="6"/>
      <c r="H234" s="6"/>
      <c r="I234" s="6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40"/>
      <c r="B235" s="25"/>
      <c r="C235" s="20"/>
      <c r="D235" s="20"/>
      <c r="E235" s="20"/>
      <c r="F235" s="52"/>
      <c r="G235" s="6"/>
      <c r="H235" s="6"/>
      <c r="I235" s="6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40"/>
      <c r="B236" s="25"/>
      <c r="C236" s="20"/>
      <c r="D236" s="20"/>
      <c r="E236" s="20"/>
      <c r="F236" s="52"/>
      <c r="G236" s="6"/>
      <c r="H236" s="6"/>
      <c r="I236" s="6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40"/>
      <c r="B237" s="25"/>
      <c r="C237" s="20"/>
      <c r="D237" s="20"/>
      <c r="E237" s="20"/>
      <c r="F237" s="52"/>
      <c r="G237" s="6"/>
      <c r="H237" s="6"/>
      <c r="I237" s="6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40"/>
      <c r="B238" s="25"/>
      <c r="C238" s="20"/>
      <c r="D238" s="20"/>
      <c r="E238" s="20"/>
      <c r="F238" s="52"/>
      <c r="G238" s="6"/>
      <c r="H238" s="6"/>
      <c r="I238" s="6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40"/>
      <c r="B239" s="25"/>
      <c r="C239" s="20"/>
      <c r="D239" s="20"/>
      <c r="E239" s="20"/>
      <c r="F239" s="52"/>
      <c r="G239" s="6"/>
      <c r="H239" s="6"/>
      <c r="I239" s="6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I1"/>
    <mergeCell ref="L2:M2"/>
    <mergeCell ref="N2:O2"/>
    <mergeCell ref="P2:Q2"/>
  </mergeCells>
  <pageMargins left="0.2" right="0.2" top="0.25" bottom="0.2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activeCell="B14" sqref="B14"/>
    </sheetView>
  </sheetViews>
  <sheetFormatPr defaultColWidth="14.42578125" defaultRowHeight="15" customHeight="1" x14ac:dyDescent="0.25"/>
  <cols>
    <col min="1" max="1" width="23.42578125" customWidth="1"/>
    <col min="2" max="2" width="21" customWidth="1"/>
    <col min="3" max="3" width="11.140625" customWidth="1"/>
    <col min="4" max="4" width="11.5703125" customWidth="1"/>
    <col min="5" max="6" width="11.140625" customWidth="1"/>
    <col min="7" max="7" width="15.7109375" customWidth="1"/>
    <col min="8" max="9" width="17.85546875" customWidth="1"/>
    <col min="10" max="10" width="9" customWidth="1"/>
    <col min="11" max="26" width="8.7109375" customWidth="1"/>
  </cols>
  <sheetData>
    <row r="1" spans="1:26" x14ac:dyDescent="0.25">
      <c r="A1" s="85" t="s">
        <v>8</v>
      </c>
      <c r="B1" s="84"/>
      <c r="C1" s="84"/>
      <c r="D1" s="84"/>
      <c r="E1" s="84"/>
      <c r="F1" s="84"/>
      <c r="G1" s="84"/>
      <c r="H1" s="84"/>
      <c r="I1" s="8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3" t="s">
        <v>16</v>
      </c>
      <c r="B2" s="16" t="s">
        <v>17</v>
      </c>
      <c r="C2" s="15" t="s">
        <v>107</v>
      </c>
      <c r="D2" s="15" t="s">
        <v>108</v>
      </c>
      <c r="E2" s="15" t="s">
        <v>109</v>
      </c>
      <c r="F2" s="15" t="s">
        <v>21</v>
      </c>
      <c r="G2" s="16" t="s">
        <v>22</v>
      </c>
      <c r="H2" s="16" t="s">
        <v>23</v>
      </c>
      <c r="I2" s="16" t="s">
        <v>24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48" t="s">
        <v>348</v>
      </c>
      <c r="B3" s="58" t="s">
        <v>349</v>
      </c>
      <c r="C3" s="41">
        <v>3042.14</v>
      </c>
      <c r="D3" s="42">
        <v>6435.07</v>
      </c>
      <c r="E3" s="41">
        <v>2747.34</v>
      </c>
      <c r="F3" s="23">
        <v>1876.46</v>
      </c>
      <c r="G3" s="23">
        <v>117</v>
      </c>
      <c r="H3" s="6">
        <v>500</v>
      </c>
      <c r="I3" s="43">
        <v>500</v>
      </c>
      <c r="J3" s="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48" t="s">
        <v>350</v>
      </c>
      <c r="B4" s="58" t="s">
        <v>351</v>
      </c>
      <c r="C4" s="42">
        <v>0</v>
      </c>
      <c r="D4" s="42">
        <v>1600</v>
      </c>
      <c r="E4" s="41">
        <v>0</v>
      </c>
      <c r="F4" s="23">
        <v>2475</v>
      </c>
      <c r="G4" s="23">
        <v>0</v>
      </c>
      <c r="H4" s="6">
        <v>500</v>
      </c>
      <c r="I4" s="43">
        <v>0</v>
      </c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48" t="s">
        <v>352</v>
      </c>
      <c r="B5" s="58" t="s">
        <v>353</v>
      </c>
      <c r="C5" s="41">
        <v>4627.6400000000003</v>
      </c>
      <c r="D5" s="42">
        <v>4939.1099999999997</v>
      </c>
      <c r="E5" s="41">
        <v>939.12</v>
      </c>
      <c r="F5" s="23">
        <v>6738.43</v>
      </c>
      <c r="G5" s="23">
        <v>2028</v>
      </c>
      <c r="H5" s="6">
        <v>6250</v>
      </c>
      <c r="I5" s="43">
        <v>6250</v>
      </c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48" t="s">
        <v>354</v>
      </c>
      <c r="B6" s="58" t="s">
        <v>355</v>
      </c>
      <c r="C6" s="41">
        <v>4465.34</v>
      </c>
      <c r="D6" s="42">
        <v>4771.41</v>
      </c>
      <c r="E6" s="41">
        <v>3583.35</v>
      </c>
      <c r="F6" s="23">
        <v>2655.21</v>
      </c>
      <c r="G6" s="23">
        <v>3571.56</v>
      </c>
      <c r="H6" s="6">
        <v>3000</v>
      </c>
      <c r="I6" s="43">
        <v>3000</v>
      </c>
      <c r="J6" s="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48" t="s">
        <v>356</v>
      </c>
      <c r="B7" s="58" t="s">
        <v>357</v>
      </c>
      <c r="C7" s="41">
        <v>1197.47</v>
      </c>
      <c r="D7" s="42">
        <v>1736.81</v>
      </c>
      <c r="E7" s="41">
        <v>6146.32</v>
      </c>
      <c r="F7" s="23">
        <v>1601.1</v>
      </c>
      <c r="G7" s="23">
        <v>432.44</v>
      </c>
      <c r="H7" s="6">
        <v>1200</v>
      </c>
      <c r="I7" s="43">
        <v>1200</v>
      </c>
      <c r="J7" s="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48" t="s">
        <v>358</v>
      </c>
      <c r="B8" s="58" t="s">
        <v>359</v>
      </c>
      <c r="C8" s="41">
        <v>2116.02</v>
      </c>
      <c r="D8" s="42">
        <v>1539.08</v>
      </c>
      <c r="E8" s="41">
        <v>2651.19</v>
      </c>
      <c r="F8" s="23">
        <v>2869.74</v>
      </c>
      <c r="G8" s="23">
        <v>1346.95</v>
      </c>
      <c r="H8" s="6">
        <v>1500</v>
      </c>
      <c r="I8" s="43">
        <v>1500</v>
      </c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48" t="s">
        <v>360</v>
      </c>
      <c r="B9" s="58" t="s">
        <v>361</v>
      </c>
      <c r="C9" s="41">
        <v>0</v>
      </c>
      <c r="D9" s="42">
        <v>0</v>
      </c>
      <c r="E9" s="41">
        <v>0</v>
      </c>
      <c r="F9" s="23">
        <v>648.6</v>
      </c>
      <c r="G9" s="23">
        <v>807.55</v>
      </c>
      <c r="H9" s="6">
        <v>500</v>
      </c>
      <c r="I9" s="43">
        <v>1000</v>
      </c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48" t="s">
        <v>362</v>
      </c>
      <c r="B10" s="58" t="s">
        <v>363</v>
      </c>
      <c r="C10" s="41">
        <v>2574.29</v>
      </c>
      <c r="D10" s="42">
        <v>703.16</v>
      </c>
      <c r="E10" s="41">
        <v>0</v>
      </c>
      <c r="F10" s="23">
        <v>500</v>
      </c>
      <c r="G10" s="23">
        <v>0</v>
      </c>
      <c r="H10" s="6">
        <v>500</v>
      </c>
      <c r="I10" s="44">
        <v>10500</v>
      </c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48" t="s">
        <v>364</v>
      </c>
      <c r="B11" s="58" t="s">
        <v>365</v>
      </c>
      <c r="C11" s="42">
        <v>0</v>
      </c>
      <c r="D11" s="42">
        <v>105</v>
      </c>
      <c r="E11" s="41">
        <v>2677.66</v>
      </c>
      <c r="F11" s="23">
        <v>352.5</v>
      </c>
      <c r="G11" s="23">
        <v>263</v>
      </c>
      <c r="H11" s="6">
        <v>500</v>
      </c>
      <c r="I11" s="43">
        <v>500</v>
      </c>
      <c r="J11" s="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48" t="s">
        <v>366</v>
      </c>
      <c r="B12" s="58" t="s">
        <v>367</v>
      </c>
      <c r="C12" s="42">
        <v>0</v>
      </c>
      <c r="D12" s="42">
        <v>349.13</v>
      </c>
      <c r="E12" s="41">
        <v>712.56</v>
      </c>
      <c r="F12" s="23">
        <v>0</v>
      </c>
      <c r="G12" s="23">
        <v>0</v>
      </c>
      <c r="H12" s="25">
        <v>0</v>
      </c>
      <c r="I12" s="43">
        <v>0</v>
      </c>
      <c r="J12" s="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48" t="s">
        <v>368</v>
      </c>
      <c r="B13" s="82" t="s">
        <v>622</v>
      </c>
      <c r="C13" s="20">
        <v>0</v>
      </c>
      <c r="D13" s="20">
        <v>0</v>
      </c>
      <c r="E13" s="20">
        <v>0</v>
      </c>
      <c r="F13" s="52">
        <v>0</v>
      </c>
      <c r="G13" s="6">
        <v>361.1</v>
      </c>
      <c r="H13" s="6">
        <v>0</v>
      </c>
      <c r="I13" s="43">
        <v>400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40"/>
      <c r="B14" s="25"/>
      <c r="C14" s="20">
        <f t="shared" ref="C14:I14" si="0">SUM(C3:C13)</f>
        <v>18022.900000000001</v>
      </c>
      <c r="D14" s="20">
        <f t="shared" si="0"/>
        <v>22178.770000000004</v>
      </c>
      <c r="E14" s="20">
        <f t="shared" si="0"/>
        <v>19457.54</v>
      </c>
      <c r="F14" s="20">
        <f t="shared" si="0"/>
        <v>19717.039999999997</v>
      </c>
      <c r="G14" s="25">
        <f t="shared" si="0"/>
        <v>8927.5999999999985</v>
      </c>
      <c r="H14" s="25">
        <f t="shared" si="0"/>
        <v>14450</v>
      </c>
      <c r="I14" s="25">
        <f t="shared" si="0"/>
        <v>24850</v>
      </c>
      <c r="J14" s="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40"/>
      <c r="B15" s="12"/>
      <c r="C15" s="20"/>
      <c r="D15" s="20"/>
      <c r="E15" s="20"/>
      <c r="F15" s="52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40"/>
      <c r="B16" s="12"/>
      <c r="C16" s="20"/>
      <c r="D16" s="20"/>
      <c r="E16" s="20"/>
      <c r="F16" s="52"/>
      <c r="G16" s="6"/>
      <c r="H16" s="6"/>
      <c r="I16" s="6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40"/>
      <c r="B17" s="12"/>
      <c r="C17" s="20"/>
      <c r="D17" s="20"/>
      <c r="E17" s="20"/>
      <c r="F17" s="52"/>
      <c r="G17" s="6"/>
      <c r="H17" s="6"/>
      <c r="I17" s="6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40"/>
      <c r="B18" s="12"/>
      <c r="C18" s="20"/>
      <c r="D18" s="20"/>
      <c r="E18" s="20"/>
      <c r="F18" s="52"/>
      <c r="G18" s="6"/>
      <c r="H18" s="6"/>
      <c r="I18" s="6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40"/>
      <c r="B19" s="12"/>
      <c r="C19" s="20"/>
      <c r="D19" s="20"/>
      <c r="E19" s="20"/>
      <c r="F19" s="52"/>
      <c r="G19" s="6"/>
      <c r="H19" s="6"/>
      <c r="I19" s="6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40"/>
      <c r="B20" s="12"/>
      <c r="C20" s="20"/>
      <c r="D20" s="20"/>
      <c r="E20" s="20"/>
      <c r="F20" s="52"/>
      <c r="G20" s="6"/>
      <c r="H20" s="6"/>
      <c r="I20" s="6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40"/>
      <c r="B21" s="12"/>
      <c r="C21" s="20"/>
      <c r="D21" s="20"/>
      <c r="E21" s="20"/>
      <c r="F21" s="52"/>
      <c r="G21" s="6"/>
      <c r="H21" s="6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40"/>
      <c r="B22" s="12"/>
      <c r="C22" s="20"/>
      <c r="D22" s="20"/>
      <c r="E22" s="20"/>
      <c r="F22" s="52"/>
      <c r="G22" s="6"/>
      <c r="H22" s="6"/>
      <c r="I22" s="6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40"/>
      <c r="B23" s="12"/>
      <c r="C23" s="20"/>
      <c r="D23" s="20"/>
      <c r="E23" s="20"/>
      <c r="F23" s="52"/>
      <c r="G23" s="6"/>
      <c r="H23" s="6"/>
      <c r="I23" s="6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40"/>
      <c r="B24" s="12"/>
      <c r="C24" s="20"/>
      <c r="D24" s="20"/>
      <c r="E24" s="20"/>
      <c r="F24" s="52"/>
      <c r="G24" s="6"/>
      <c r="H24" s="6"/>
      <c r="I24" s="6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40"/>
      <c r="B25" s="12"/>
      <c r="C25" s="20"/>
      <c r="D25" s="20"/>
      <c r="E25" s="20"/>
      <c r="F25" s="52"/>
      <c r="G25" s="6"/>
      <c r="H25" s="6"/>
      <c r="I25" s="6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40"/>
      <c r="B26" s="12"/>
      <c r="C26" s="20"/>
      <c r="D26" s="20"/>
      <c r="E26" s="20"/>
      <c r="F26" s="52"/>
      <c r="G26" s="6"/>
      <c r="H26" s="6"/>
      <c r="I26" s="6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40"/>
      <c r="B27" s="12"/>
      <c r="C27" s="20"/>
      <c r="D27" s="20"/>
      <c r="E27" s="20"/>
      <c r="F27" s="52"/>
      <c r="G27" s="6"/>
      <c r="H27" s="6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40"/>
      <c r="B28" s="12"/>
      <c r="C28" s="20"/>
      <c r="D28" s="20"/>
      <c r="E28" s="20"/>
      <c r="F28" s="52"/>
      <c r="G28" s="6"/>
      <c r="H28" s="6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40"/>
      <c r="B29" s="12"/>
      <c r="C29" s="20"/>
      <c r="D29" s="20"/>
      <c r="E29" s="20"/>
      <c r="F29" s="52"/>
      <c r="G29" s="6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40"/>
      <c r="B30" s="12"/>
      <c r="C30" s="20"/>
      <c r="D30" s="20"/>
      <c r="E30" s="20"/>
      <c r="F30" s="52"/>
      <c r="G30" s="6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40"/>
      <c r="B31" s="12"/>
      <c r="C31" s="20"/>
      <c r="D31" s="20"/>
      <c r="E31" s="20"/>
      <c r="F31" s="52"/>
      <c r="G31" s="6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40"/>
      <c r="B32" s="12"/>
      <c r="C32" s="20"/>
      <c r="D32" s="20"/>
      <c r="E32" s="20"/>
      <c r="F32" s="52"/>
      <c r="G32" s="6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40"/>
      <c r="B33" s="12"/>
      <c r="C33" s="20"/>
      <c r="D33" s="20"/>
      <c r="E33" s="20"/>
      <c r="F33" s="52"/>
      <c r="G33" s="6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40"/>
      <c r="B34" s="12"/>
      <c r="C34" s="20"/>
      <c r="D34" s="20"/>
      <c r="E34" s="20"/>
      <c r="F34" s="52"/>
      <c r="G34" s="6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40"/>
      <c r="B35" s="12"/>
      <c r="C35" s="20"/>
      <c r="D35" s="20"/>
      <c r="E35" s="20"/>
      <c r="F35" s="52"/>
      <c r="G35" s="6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40"/>
      <c r="B36" s="12"/>
      <c r="C36" s="20"/>
      <c r="D36" s="20"/>
      <c r="E36" s="20"/>
      <c r="F36" s="52"/>
      <c r="G36" s="6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40"/>
      <c r="B37" s="12"/>
      <c r="C37" s="20"/>
      <c r="D37" s="20"/>
      <c r="E37" s="20"/>
      <c r="F37" s="52"/>
      <c r="G37" s="6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40"/>
      <c r="B38" s="12"/>
      <c r="C38" s="20"/>
      <c r="D38" s="20"/>
      <c r="E38" s="20"/>
      <c r="F38" s="52"/>
      <c r="G38" s="6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40"/>
      <c r="B39" s="12"/>
      <c r="C39" s="20"/>
      <c r="D39" s="20"/>
      <c r="E39" s="20"/>
      <c r="F39" s="52"/>
      <c r="G39" s="6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40"/>
      <c r="B40" s="12"/>
      <c r="C40" s="20"/>
      <c r="D40" s="20"/>
      <c r="E40" s="20"/>
      <c r="F40" s="52"/>
      <c r="G40" s="6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40"/>
      <c r="B41" s="12"/>
      <c r="C41" s="20"/>
      <c r="D41" s="20"/>
      <c r="E41" s="20"/>
      <c r="F41" s="52"/>
      <c r="G41" s="6"/>
      <c r="H41" s="6"/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40"/>
      <c r="B42" s="12"/>
      <c r="C42" s="20"/>
      <c r="D42" s="20"/>
      <c r="E42" s="20"/>
      <c r="F42" s="52"/>
      <c r="G42" s="6"/>
      <c r="H42" s="6"/>
      <c r="I42" s="6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40"/>
      <c r="B43" s="12"/>
      <c r="C43" s="20"/>
      <c r="D43" s="20"/>
      <c r="E43" s="20"/>
      <c r="F43" s="52"/>
      <c r="G43" s="6"/>
      <c r="H43" s="6"/>
      <c r="I43" s="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40"/>
      <c r="B44" s="12"/>
      <c r="C44" s="20"/>
      <c r="D44" s="20"/>
      <c r="E44" s="20"/>
      <c r="F44" s="52"/>
      <c r="G44" s="6"/>
      <c r="H44" s="6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40"/>
      <c r="B45" s="12"/>
      <c r="C45" s="20"/>
      <c r="D45" s="20"/>
      <c r="E45" s="20"/>
      <c r="F45" s="52"/>
      <c r="G45" s="6"/>
      <c r="H45" s="6"/>
      <c r="I45" s="6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40"/>
      <c r="B46" s="12"/>
      <c r="C46" s="20"/>
      <c r="D46" s="20"/>
      <c r="E46" s="20"/>
      <c r="F46" s="52"/>
      <c r="G46" s="6"/>
      <c r="H46" s="6"/>
      <c r="I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40"/>
      <c r="B47" s="12"/>
      <c r="C47" s="20"/>
      <c r="D47" s="20"/>
      <c r="E47" s="20"/>
      <c r="F47" s="52"/>
      <c r="G47" s="6"/>
      <c r="H47" s="6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40"/>
      <c r="B48" s="12"/>
      <c r="C48" s="20"/>
      <c r="D48" s="20"/>
      <c r="E48" s="20"/>
      <c r="F48" s="52"/>
      <c r="G48" s="6"/>
      <c r="H48" s="6"/>
      <c r="I48" s="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40"/>
      <c r="B49" s="12"/>
      <c r="C49" s="20"/>
      <c r="D49" s="20"/>
      <c r="E49" s="20"/>
      <c r="F49" s="52"/>
      <c r="G49" s="6"/>
      <c r="H49" s="6"/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40"/>
      <c r="B50" s="12"/>
      <c r="C50" s="20"/>
      <c r="D50" s="20"/>
      <c r="E50" s="20"/>
      <c r="F50" s="52"/>
      <c r="G50" s="6"/>
      <c r="H50" s="6"/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40"/>
      <c r="B51" s="12"/>
      <c r="C51" s="20"/>
      <c r="D51" s="20"/>
      <c r="E51" s="20"/>
      <c r="F51" s="52"/>
      <c r="G51" s="6"/>
      <c r="H51" s="6"/>
      <c r="I51" s="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40"/>
      <c r="B52" s="12"/>
      <c r="C52" s="20"/>
      <c r="D52" s="20"/>
      <c r="E52" s="20"/>
      <c r="F52" s="52"/>
      <c r="G52" s="6"/>
      <c r="H52" s="6"/>
      <c r="I52" s="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40"/>
      <c r="B53" s="12"/>
      <c r="C53" s="20"/>
      <c r="D53" s="20"/>
      <c r="E53" s="20"/>
      <c r="F53" s="52"/>
      <c r="G53" s="6"/>
      <c r="H53" s="6"/>
      <c r="I53" s="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40"/>
      <c r="B54" s="12"/>
      <c r="C54" s="20"/>
      <c r="D54" s="20"/>
      <c r="E54" s="20"/>
      <c r="F54" s="52"/>
      <c r="G54" s="6"/>
      <c r="H54" s="6"/>
      <c r="I54" s="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40"/>
      <c r="B55" s="12"/>
      <c r="C55" s="20"/>
      <c r="D55" s="20"/>
      <c r="E55" s="20"/>
      <c r="F55" s="52"/>
      <c r="G55" s="6"/>
      <c r="H55" s="6"/>
      <c r="I55" s="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40"/>
      <c r="B56" s="12"/>
      <c r="C56" s="20"/>
      <c r="D56" s="20"/>
      <c r="E56" s="20"/>
      <c r="F56" s="52"/>
      <c r="G56" s="6"/>
      <c r="H56" s="6"/>
      <c r="I56" s="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40"/>
      <c r="B57" s="12"/>
      <c r="C57" s="20"/>
      <c r="D57" s="20"/>
      <c r="E57" s="20"/>
      <c r="F57" s="52"/>
      <c r="G57" s="6"/>
      <c r="H57" s="6"/>
      <c r="I57" s="6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40"/>
      <c r="B58" s="12"/>
      <c r="C58" s="20"/>
      <c r="D58" s="20"/>
      <c r="E58" s="20"/>
      <c r="F58" s="52"/>
      <c r="G58" s="6"/>
      <c r="H58" s="6"/>
      <c r="I58" s="6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40"/>
      <c r="B59" s="12"/>
      <c r="C59" s="20"/>
      <c r="D59" s="20"/>
      <c r="E59" s="20"/>
      <c r="F59" s="52"/>
      <c r="G59" s="6"/>
      <c r="H59" s="6"/>
      <c r="I59" s="6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40"/>
      <c r="B60" s="12"/>
      <c r="C60" s="20"/>
      <c r="D60" s="20"/>
      <c r="E60" s="20"/>
      <c r="F60" s="52"/>
      <c r="G60" s="6"/>
      <c r="H60" s="6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40"/>
      <c r="B61" s="12"/>
      <c r="C61" s="20"/>
      <c r="D61" s="20"/>
      <c r="E61" s="20"/>
      <c r="F61" s="52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40"/>
      <c r="B62" s="12"/>
      <c r="C62" s="20"/>
      <c r="D62" s="20"/>
      <c r="E62" s="20"/>
      <c r="F62" s="52"/>
      <c r="G62" s="6"/>
      <c r="H62" s="6"/>
      <c r="I62" s="6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40"/>
      <c r="B63" s="12"/>
      <c r="C63" s="20"/>
      <c r="D63" s="20"/>
      <c r="E63" s="20"/>
      <c r="F63" s="52"/>
      <c r="G63" s="6"/>
      <c r="H63" s="6"/>
      <c r="I63" s="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40"/>
      <c r="B64" s="12"/>
      <c r="C64" s="20"/>
      <c r="D64" s="20"/>
      <c r="E64" s="20"/>
      <c r="F64" s="52"/>
      <c r="G64" s="6"/>
      <c r="H64" s="6"/>
      <c r="I64" s="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40"/>
      <c r="B65" s="12"/>
      <c r="C65" s="20"/>
      <c r="D65" s="20"/>
      <c r="E65" s="20"/>
      <c r="F65" s="52"/>
      <c r="G65" s="6"/>
      <c r="H65" s="6"/>
      <c r="I65" s="6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40"/>
      <c r="B66" s="12"/>
      <c r="C66" s="20"/>
      <c r="D66" s="20"/>
      <c r="E66" s="20"/>
      <c r="F66" s="52"/>
      <c r="G66" s="6"/>
      <c r="H66" s="6"/>
      <c r="I66" s="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40"/>
      <c r="B67" s="12"/>
      <c r="C67" s="20"/>
      <c r="D67" s="20"/>
      <c r="E67" s="20"/>
      <c r="F67" s="52"/>
      <c r="G67" s="6"/>
      <c r="H67" s="6"/>
      <c r="I67" s="6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40"/>
      <c r="B68" s="12"/>
      <c r="C68" s="20"/>
      <c r="D68" s="20"/>
      <c r="E68" s="20"/>
      <c r="F68" s="52"/>
      <c r="G68" s="6"/>
      <c r="H68" s="6"/>
      <c r="I68" s="6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40"/>
      <c r="B69" s="12"/>
      <c r="C69" s="20"/>
      <c r="D69" s="20"/>
      <c r="E69" s="20"/>
      <c r="F69" s="52"/>
      <c r="G69" s="6"/>
      <c r="H69" s="6"/>
      <c r="I69" s="6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40"/>
      <c r="B70" s="12"/>
      <c r="C70" s="20"/>
      <c r="D70" s="20"/>
      <c r="E70" s="20"/>
      <c r="F70" s="52"/>
      <c r="G70" s="6"/>
      <c r="H70" s="6"/>
      <c r="I70" s="6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40"/>
      <c r="B71" s="12"/>
      <c r="C71" s="20"/>
      <c r="D71" s="20"/>
      <c r="E71" s="20"/>
      <c r="F71" s="52"/>
      <c r="G71" s="6"/>
      <c r="H71" s="6"/>
      <c r="I71" s="6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40"/>
      <c r="B72" s="12"/>
      <c r="C72" s="20"/>
      <c r="D72" s="20"/>
      <c r="E72" s="20"/>
      <c r="F72" s="52"/>
      <c r="G72" s="6"/>
      <c r="H72" s="6"/>
      <c r="I72" s="6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40"/>
      <c r="B73" s="12"/>
      <c r="C73" s="20"/>
      <c r="D73" s="20"/>
      <c r="E73" s="20"/>
      <c r="F73" s="52"/>
      <c r="G73" s="6"/>
      <c r="H73" s="6"/>
      <c r="I73" s="6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40"/>
      <c r="B74" s="12"/>
      <c r="C74" s="20"/>
      <c r="D74" s="20"/>
      <c r="E74" s="20"/>
      <c r="F74" s="52"/>
      <c r="G74" s="6"/>
      <c r="H74" s="6"/>
      <c r="I74" s="6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40"/>
      <c r="B75" s="12"/>
      <c r="C75" s="20"/>
      <c r="D75" s="20"/>
      <c r="E75" s="20"/>
      <c r="F75" s="52"/>
      <c r="G75" s="6"/>
      <c r="H75" s="6"/>
      <c r="I75" s="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40"/>
      <c r="B76" s="12"/>
      <c r="C76" s="20"/>
      <c r="D76" s="20"/>
      <c r="E76" s="20"/>
      <c r="F76" s="52"/>
      <c r="G76" s="6"/>
      <c r="H76" s="6"/>
      <c r="I76" s="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40"/>
      <c r="B77" s="12"/>
      <c r="C77" s="20"/>
      <c r="D77" s="20"/>
      <c r="E77" s="20"/>
      <c r="F77" s="52"/>
      <c r="G77" s="6"/>
      <c r="H77" s="6"/>
      <c r="I77" s="6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40"/>
      <c r="B78" s="12"/>
      <c r="C78" s="20"/>
      <c r="D78" s="20"/>
      <c r="E78" s="20"/>
      <c r="F78" s="52"/>
      <c r="G78" s="6"/>
      <c r="H78" s="6"/>
      <c r="I78" s="6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40"/>
      <c r="B79" s="12"/>
      <c r="C79" s="20"/>
      <c r="D79" s="20"/>
      <c r="E79" s="20"/>
      <c r="F79" s="52"/>
      <c r="G79" s="6"/>
      <c r="H79" s="6"/>
      <c r="I79" s="6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40"/>
      <c r="B80" s="12"/>
      <c r="C80" s="20"/>
      <c r="D80" s="20"/>
      <c r="E80" s="20"/>
      <c r="F80" s="52"/>
      <c r="G80" s="6"/>
      <c r="H80" s="6"/>
      <c r="I80" s="6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40"/>
      <c r="B81" s="12"/>
      <c r="C81" s="20"/>
      <c r="D81" s="20"/>
      <c r="E81" s="20"/>
      <c r="F81" s="52"/>
      <c r="G81" s="6"/>
      <c r="H81" s="6"/>
      <c r="I81" s="6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40"/>
      <c r="B82" s="12"/>
      <c r="C82" s="20"/>
      <c r="D82" s="20"/>
      <c r="E82" s="20"/>
      <c r="F82" s="52"/>
      <c r="G82" s="6"/>
      <c r="H82" s="6"/>
      <c r="I82" s="6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40"/>
      <c r="B83" s="12"/>
      <c r="C83" s="20"/>
      <c r="D83" s="20"/>
      <c r="E83" s="20"/>
      <c r="F83" s="52"/>
      <c r="G83" s="6"/>
      <c r="H83" s="6"/>
      <c r="I83" s="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40"/>
      <c r="B84" s="12"/>
      <c r="C84" s="20"/>
      <c r="D84" s="20"/>
      <c r="E84" s="20"/>
      <c r="F84" s="52"/>
      <c r="G84" s="6"/>
      <c r="H84" s="6"/>
      <c r="I84" s="6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40"/>
      <c r="B85" s="12"/>
      <c r="C85" s="20"/>
      <c r="D85" s="20"/>
      <c r="E85" s="20"/>
      <c r="F85" s="52"/>
      <c r="G85" s="6"/>
      <c r="H85" s="6"/>
      <c r="I85" s="6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40"/>
      <c r="B86" s="12"/>
      <c r="C86" s="20"/>
      <c r="D86" s="20"/>
      <c r="E86" s="20"/>
      <c r="F86" s="52"/>
      <c r="G86" s="6"/>
      <c r="H86" s="6"/>
      <c r="I86" s="6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40"/>
      <c r="B87" s="12"/>
      <c r="C87" s="20"/>
      <c r="D87" s="20"/>
      <c r="E87" s="20"/>
      <c r="F87" s="52"/>
      <c r="G87" s="6"/>
      <c r="H87" s="6"/>
      <c r="I87" s="6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40"/>
      <c r="B88" s="12"/>
      <c r="C88" s="20"/>
      <c r="D88" s="20"/>
      <c r="E88" s="20"/>
      <c r="F88" s="52"/>
      <c r="G88" s="6"/>
      <c r="H88" s="6"/>
      <c r="I88" s="6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40"/>
      <c r="B89" s="12"/>
      <c r="C89" s="20"/>
      <c r="D89" s="20"/>
      <c r="E89" s="20"/>
      <c r="F89" s="52"/>
      <c r="G89" s="6"/>
      <c r="H89" s="6"/>
      <c r="I89" s="6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40"/>
      <c r="B90" s="12"/>
      <c r="C90" s="20"/>
      <c r="D90" s="20"/>
      <c r="E90" s="20"/>
      <c r="F90" s="52"/>
      <c r="G90" s="6"/>
      <c r="H90" s="6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40"/>
      <c r="B91" s="12"/>
      <c r="C91" s="20"/>
      <c r="D91" s="20"/>
      <c r="E91" s="20"/>
      <c r="F91" s="52"/>
      <c r="G91" s="6"/>
      <c r="H91" s="6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40"/>
      <c r="B92" s="12"/>
      <c r="C92" s="20"/>
      <c r="D92" s="20"/>
      <c r="E92" s="20"/>
      <c r="F92" s="52"/>
      <c r="G92" s="6"/>
      <c r="H92" s="6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40"/>
      <c r="B93" s="12"/>
      <c r="C93" s="20"/>
      <c r="D93" s="20"/>
      <c r="E93" s="20"/>
      <c r="F93" s="52"/>
      <c r="G93" s="6"/>
      <c r="H93" s="6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40"/>
      <c r="B94" s="12"/>
      <c r="C94" s="20"/>
      <c r="D94" s="20"/>
      <c r="E94" s="20"/>
      <c r="F94" s="52"/>
      <c r="G94" s="6"/>
      <c r="H94" s="6"/>
      <c r="I94" s="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40"/>
      <c r="B95" s="12"/>
      <c r="C95" s="20"/>
      <c r="D95" s="20"/>
      <c r="E95" s="20"/>
      <c r="F95" s="52"/>
      <c r="G95" s="6"/>
      <c r="H95" s="6"/>
      <c r="I95" s="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40"/>
      <c r="B96" s="12"/>
      <c r="C96" s="20"/>
      <c r="D96" s="20"/>
      <c r="E96" s="20"/>
      <c r="F96" s="52"/>
      <c r="G96" s="6"/>
      <c r="H96" s="6"/>
      <c r="I96" s="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40"/>
      <c r="B97" s="12"/>
      <c r="C97" s="20"/>
      <c r="D97" s="20"/>
      <c r="E97" s="20"/>
      <c r="F97" s="52"/>
      <c r="G97" s="6"/>
      <c r="H97" s="6"/>
      <c r="I97" s="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40"/>
      <c r="B98" s="12"/>
      <c r="C98" s="20"/>
      <c r="D98" s="20"/>
      <c r="E98" s="20"/>
      <c r="F98" s="52"/>
      <c r="G98" s="6"/>
      <c r="H98" s="6"/>
      <c r="I98" s="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40"/>
      <c r="B99" s="12"/>
      <c r="C99" s="20"/>
      <c r="D99" s="20"/>
      <c r="E99" s="20"/>
      <c r="F99" s="52"/>
      <c r="G99" s="6"/>
      <c r="H99" s="6"/>
      <c r="I99" s="6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40"/>
      <c r="B100" s="12"/>
      <c r="C100" s="20"/>
      <c r="D100" s="20"/>
      <c r="E100" s="20"/>
      <c r="F100" s="52"/>
      <c r="G100" s="6"/>
      <c r="H100" s="6"/>
      <c r="I100" s="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40"/>
      <c r="B101" s="12"/>
      <c r="C101" s="20"/>
      <c r="D101" s="20"/>
      <c r="E101" s="20"/>
      <c r="F101" s="52"/>
      <c r="G101" s="6"/>
      <c r="H101" s="6"/>
      <c r="I101" s="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40"/>
      <c r="B102" s="12"/>
      <c r="C102" s="20"/>
      <c r="D102" s="20"/>
      <c r="E102" s="20"/>
      <c r="F102" s="52"/>
      <c r="G102" s="6"/>
      <c r="H102" s="6"/>
      <c r="I102" s="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40"/>
      <c r="B103" s="12"/>
      <c r="C103" s="20"/>
      <c r="D103" s="20"/>
      <c r="E103" s="20"/>
      <c r="F103" s="52"/>
      <c r="G103" s="6"/>
      <c r="H103" s="6"/>
      <c r="I103" s="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/>
      <c r="B104" s="12"/>
      <c r="C104" s="20"/>
      <c r="D104" s="20"/>
      <c r="E104" s="20"/>
      <c r="F104" s="52"/>
      <c r="G104" s="6"/>
      <c r="H104" s="6"/>
      <c r="I104" s="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40"/>
      <c r="B105" s="12"/>
      <c r="C105" s="20"/>
      <c r="D105" s="20"/>
      <c r="E105" s="20"/>
      <c r="F105" s="52"/>
      <c r="G105" s="6"/>
      <c r="H105" s="6"/>
      <c r="I105" s="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40"/>
      <c r="B106" s="12"/>
      <c r="C106" s="20"/>
      <c r="D106" s="20"/>
      <c r="E106" s="20"/>
      <c r="F106" s="52"/>
      <c r="G106" s="6"/>
      <c r="H106" s="6"/>
      <c r="I106" s="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40"/>
      <c r="B107" s="12"/>
      <c r="C107" s="20"/>
      <c r="D107" s="20"/>
      <c r="E107" s="20"/>
      <c r="F107" s="52"/>
      <c r="G107" s="6"/>
      <c r="H107" s="6"/>
      <c r="I107" s="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40"/>
      <c r="B108" s="12"/>
      <c r="C108" s="20"/>
      <c r="D108" s="20"/>
      <c r="E108" s="20"/>
      <c r="F108" s="52"/>
      <c r="G108" s="6"/>
      <c r="H108" s="6"/>
      <c r="I108" s="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40"/>
      <c r="B109" s="12"/>
      <c r="C109" s="20"/>
      <c r="D109" s="20"/>
      <c r="E109" s="20"/>
      <c r="F109" s="52"/>
      <c r="G109" s="6"/>
      <c r="H109" s="6"/>
      <c r="I109" s="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40"/>
      <c r="B110" s="12"/>
      <c r="C110" s="20"/>
      <c r="D110" s="20"/>
      <c r="E110" s="20"/>
      <c r="F110" s="52"/>
      <c r="G110" s="6"/>
      <c r="H110" s="6"/>
      <c r="I110" s="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40"/>
      <c r="B111" s="12"/>
      <c r="C111" s="20"/>
      <c r="D111" s="20"/>
      <c r="E111" s="20"/>
      <c r="F111" s="52"/>
      <c r="G111" s="6"/>
      <c r="H111" s="6"/>
      <c r="I111" s="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40"/>
      <c r="B112" s="12"/>
      <c r="C112" s="20"/>
      <c r="D112" s="20"/>
      <c r="E112" s="20"/>
      <c r="F112" s="52"/>
      <c r="G112" s="6"/>
      <c r="H112" s="6"/>
      <c r="I112" s="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40"/>
      <c r="B113" s="12"/>
      <c r="C113" s="20"/>
      <c r="D113" s="20"/>
      <c r="E113" s="20"/>
      <c r="F113" s="52"/>
      <c r="G113" s="6"/>
      <c r="H113" s="6"/>
      <c r="I113" s="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40"/>
      <c r="B114" s="12"/>
      <c r="C114" s="20"/>
      <c r="D114" s="20"/>
      <c r="E114" s="20"/>
      <c r="F114" s="52"/>
      <c r="G114" s="6"/>
      <c r="H114" s="6"/>
      <c r="I114" s="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40"/>
      <c r="B115" s="12"/>
      <c r="C115" s="20"/>
      <c r="D115" s="20"/>
      <c r="E115" s="20"/>
      <c r="F115" s="52"/>
      <c r="G115" s="6"/>
      <c r="H115" s="6"/>
      <c r="I115" s="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40"/>
      <c r="B116" s="12"/>
      <c r="C116" s="20"/>
      <c r="D116" s="20"/>
      <c r="E116" s="20"/>
      <c r="F116" s="52"/>
      <c r="G116" s="6"/>
      <c r="H116" s="6"/>
      <c r="I116" s="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40"/>
      <c r="B117" s="12"/>
      <c r="C117" s="20"/>
      <c r="D117" s="20"/>
      <c r="E117" s="20"/>
      <c r="F117" s="52"/>
      <c r="G117" s="6"/>
      <c r="H117" s="6"/>
      <c r="I117" s="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40"/>
      <c r="B118" s="12"/>
      <c r="C118" s="20"/>
      <c r="D118" s="20"/>
      <c r="E118" s="20"/>
      <c r="F118" s="52"/>
      <c r="G118" s="6"/>
      <c r="H118" s="6"/>
      <c r="I118" s="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40"/>
      <c r="B119" s="12"/>
      <c r="C119" s="20"/>
      <c r="D119" s="20"/>
      <c r="E119" s="20"/>
      <c r="F119" s="52"/>
      <c r="G119" s="6"/>
      <c r="H119" s="6"/>
      <c r="I119" s="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40"/>
      <c r="B120" s="12"/>
      <c r="C120" s="20"/>
      <c r="D120" s="20"/>
      <c r="E120" s="20"/>
      <c r="F120" s="52"/>
      <c r="G120" s="6"/>
      <c r="H120" s="6"/>
      <c r="I120" s="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40"/>
      <c r="B121" s="12"/>
      <c r="C121" s="20"/>
      <c r="D121" s="20"/>
      <c r="E121" s="20"/>
      <c r="F121" s="52"/>
      <c r="G121" s="6"/>
      <c r="H121" s="6"/>
      <c r="I121" s="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40"/>
      <c r="B122" s="12"/>
      <c r="C122" s="20"/>
      <c r="D122" s="20"/>
      <c r="E122" s="20"/>
      <c r="F122" s="52"/>
      <c r="G122" s="6"/>
      <c r="H122" s="6"/>
      <c r="I122" s="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40"/>
      <c r="B123" s="12"/>
      <c r="C123" s="20"/>
      <c r="D123" s="20"/>
      <c r="E123" s="20"/>
      <c r="F123" s="52"/>
      <c r="G123" s="6"/>
      <c r="H123" s="6"/>
      <c r="I123" s="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40"/>
      <c r="B124" s="12"/>
      <c r="C124" s="20"/>
      <c r="D124" s="20"/>
      <c r="E124" s="20"/>
      <c r="F124" s="52"/>
      <c r="G124" s="6"/>
      <c r="H124" s="6"/>
      <c r="I124" s="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40"/>
      <c r="B125" s="12"/>
      <c r="C125" s="20"/>
      <c r="D125" s="20"/>
      <c r="E125" s="20"/>
      <c r="F125" s="52"/>
      <c r="G125" s="6"/>
      <c r="H125" s="6"/>
      <c r="I125" s="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40"/>
      <c r="B126" s="12"/>
      <c r="C126" s="20"/>
      <c r="D126" s="20"/>
      <c r="E126" s="20"/>
      <c r="F126" s="52"/>
      <c r="G126" s="6"/>
      <c r="H126" s="6"/>
      <c r="I126" s="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40"/>
      <c r="B127" s="12"/>
      <c r="C127" s="20"/>
      <c r="D127" s="20"/>
      <c r="E127" s="20"/>
      <c r="F127" s="52"/>
      <c r="G127" s="6"/>
      <c r="H127" s="6"/>
      <c r="I127" s="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40"/>
      <c r="B128" s="12"/>
      <c r="C128" s="20"/>
      <c r="D128" s="20"/>
      <c r="E128" s="20"/>
      <c r="F128" s="52"/>
      <c r="G128" s="6"/>
      <c r="H128" s="6"/>
      <c r="I128" s="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40"/>
      <c r="B129" s="12"/>
      <c r="C129" s="20"/>
      <c r="D129" s="20"/>
      <c r="E129" s="20"/>
      <c r="F129" s="52"/>
      <c r="G129" s="6"/>
      <c r="H129" s="6"/>
      <c r="I129" s="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40"/>
      <c r="B130" s="12"/>
      <c r="C130" s="20"/>
      <c r="D130" s="20"/>
      <c r="E130" s="20"/>
      <c r="F130" s="52"/>
      <c r="G130" s="6"/>
      <c r="H130" s="6"/>
      <c r="I130" s="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40"/>
      <c r="B131" s="12"/>
      <c r="C131" s="20"/>
      <c r="D131" s="20"/>
      <c r="E131" s="20"/>
      <c r="F131" s="52"/>
      <c r="G131" s="6"/>
      <c r="H131" s="6"/>
      <c r="I131" s="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40"/>
      <c r="B132" s="12"/>
      <c r="C132" s="20"/>
      <c r="D132" s="20"/>
      <c r="E132" s="20"/>
      <c r="F132" s="52"/>
      <c r="G132" s="6"/>
      <c r="H132" s="6"/>
      <c r="I132" s="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40"/>
      <c r="B133" s="12"/>
      <c r="C133" s="20"/>
      <c r="D133" s="20"/>
      <c r="E133" s="20"/>
      <c r="F133" s="52"/>
      <c r="G133" s="6"/>
      <c r="H133" s="6"/>
      <c r="I133" s="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40"/>
      <c r="B134" s="12"/>
      <c r="C134" s="20"/>
      <c r="D134" s="20"/>
      <c r="E134" s="20"/>
      <c r="F134" s="52"/>
      <c r="G134" s="6"/>
      <c r="H134" s="6"/>
      <c r="I134" s="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40"/>
      <c r="B135" s="12"/>
      <c r="C135" s="20"/>
      <c r="D135" s="20"/>
      <c r="E135" s="20"/>
      <c r="F135" s="52"/>
      <c r="G135" s="6"/>
      <c r="H135" s="6"/>
      <c r="I135" s="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40"/>
      <c r="B136" s="12"/>
      <c r="C136" s="20"/>
      <c r="D136" s="20"/>
      <c r="E136" s="20"/>
      <c r="F136" s="52"/>
      <c r="G136" s="6"/>
      <c r="H136" s="6"/>
      <c r="I136" s="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40"/>
      <c r="B137" s="12"/>
      <c r="C137" s="20"/>
      <c r="D137" s="20"/>
      <c r="E137" s="20"/>
      <c r="F137" s="52"/>
      <c r="G137" s="6"/>
      <c r="H137" s="6"/>
      <c r="I137" s="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40"/>
      <c r="B138" s="12"/>
      <c r="C138" s="20"/>
      <c r="D138" s="20"/>
      <c r="E138" s="20"/>
      <c r="F138" s="52"/>
      <c r="G138" s="6"/>
      <c r="H138" s="6"/>
      <c r="I138" s="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40"/>
      <c r="B139" s="12"/>
      <c r="C139" s="20"/>
      <c r="D139" s="20"/>
      <c r="E139" s="20"/>
      <c r="F139" s="52"/>
      <c r="G139" s="6"/>
      <c r="H139" s="6"/>
      <c r="I139" s="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40"/>
      <c r="B140" s="12"/>
      <c r="C140" s="20"/>
      <c r="D140" s="20"/>
      <c r="E140" s="20"/>
      <c r="F140" s="52"/>
      <c r="G140" s="6"/>
      <c r="H140" s="6"/>
      <c r="I140" s="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40"/>
      <c r="B141" s="12"/>
      <c r="C141" s="20"/>
      <c r="D141" s="20"/>
      <c r="E141" s="20"/>
      <c r="F141" s="52"/>
      <c r="G141" s="6"/>
      <c r="H141" s="6"/>
      <c r="I141" s="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40"/>
      <c r="B142" s="12"/>
      <c r="C142" s="20"/>
      <c r="D142" s="20"/>
      <c r="E142" s="20"/>
      <c r="F142" s="52"/>
      <c r="G142" s="6"/>
      <c r="H142" s="6"/>
      <c r="I142" s="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40"/>
      <c r="B143" s="12"/>
      <c r="C143" s="20"/>
      <c r="D143" s="20"/>
      <c r="E143" s="20"/>
      <c r="F143" s="52"/>
      <c r="G143" s="6"/>
      <c r="H143" s="6"/>
      <c r="I143" s="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40"/>
      <c r="B144" s="12"/>
      <c r="C144" s="20"/>
      <c r="D144" s="20"/>
      <c r="E144" s="20"/>
      <c r="F144" s="52"/>
      <c r="G144" s="6"/>
      <c r="H144" s="6"/>
      <c r="I144" s="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40"/>
      <c r="B145" s="12"/>
      <c r="C145" s="20"/>
      <c r="D145" s="20"/>
      <c r="E145" s="20"/>
      <c r="F145" s="52"/>
      <c r="G145" s="6"/>
      <c r="H145" s="6"/>
      <c r="I145" s="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40"/>
      <c r="B146" s="12"/>
      <c r="C146" s="20"/>
      <c r="D146" s="20"/>
      <c r="E146" s="20"/>
      <c r="F146" s="52"/>
      <c r="G146" s="6"/>
      <c r="H146" s="6"/>
      <c r="I146" s="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40"/>
      <c r="B147" s="12"/>
      <c r="C147" s="20"/>
      <c r="D147" s="20"/>
      <c r="E147" s="20"/>
      <c r="F147" s="52"/>
      <c r="G147" s="6"/>
      <c r="H147" s="6"/>
      <c r="I147" s="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40"/>
      <c r="B148" s="12"/>
      <c r="C148" s="20"/>
      <c r="D148" s="20"/>
      <c r="E148" s="20"/>
      <c r="F148" s="52"/>
      <c r="G148" s="6"/>
      <c r="H148" s="6"/>
      <c r="I148" s="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40"/>
      <c r="B149" s="12"/>
      <c r="C149" s="20"/>
      <c r="D149" s="20"/>
      <c r="E149" s="20"/>
      <c r="F149" s="52"/>
      <c r="G149" s="6"/>
      <c r="H149" s="6"/>
      <c r="I149" s="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40"/>
      <c r="B150" s="12"/>
      <c r="C150" s="20"/>
      <c r="D150" s="20"/>
      <c r="E150" s="20"/>
      <c r="F150" s="52"/>
      <c r="G150" s="6"/>
      <c r="H150" s="6"/>
      <c r="I150" s="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40"/>
      <c r="B151" s="12"/>
      <c r="C151" s="20"/>
      <c r="D151" s="20"/>
      <c r="E151" s="20"/>
      <c r="F151" s="52"/>
      <c r="G151" s="6"/>
      <c r="H151" s="6"/>
      <c r="I151" s="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40"/>
      <c r="B152" s="12"/>
      <c r="C152" s="20"/>
      <c r="D152" s="20"/>
      <c r="E152" s="20"/>
      <c r="F152" s="52"/>
      <c r="G152" s="6"/>
      <c r="H152" s="6"/>
      <c r="I152" s="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40"/>
      <c r="B153" s="12"/>
      <c r="C153" s="20"/>
      <c r="D153" s="20"/>
      <c r="E153" s="20"/>
      <c r="F153" s="52"/>
      <c r="G153" s="6"/>
      <c r="H153" s="6"/>
      <c r="I153" s="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40"/>
      <c r="B154" s="12"/>
      <c r="C154" s="20"/>
      <c r="D154" s="20"/>
      <c r="E154" s="20"/>
      <c r="F154" s="52"/>
      <c r="G154" s="6"/>
      <c r="H154" s="6"/>
      <c r="I154" s="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40"/>
      <c r="B155" s="12"/>
      <c r="C155" s="20"/>
      <c r="D155" s="20"/>
      <c r="E155" s="20"/>
      <c r="F155" s="52"/>
      <c r="G155" s="6"/>
      <c r="H155" s="6"/>
      <c r="I155" s="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40"/>
      <c r="B156" s="12"/>
      <c r="C156" s="20"/>
      <c r="D156" s="20"/>
      <c r="E156" s="20"/>
      <c r="F156" s="52"/>
      <c r="G156" s="6"/>
      <c r="H156" s="6"/>
      <c r="I156" s="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40"/>
      <c r="B157" s="12"/>
      <c r="C157" s="20"/>
      <c r="D157" s="20"/>
      <c r="E157" s="20"/>
      <c r="F157" s="52"/>
      <c r="G157" s="6"/>
      <c r="H157" s="6"/>
      <c r="I157" s="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40"/>
      <c r="B158" s="12"/>
      <c r="C158" s="20"/>
      <c r="D158" s="20"/>
      <c r="E158" s="20"/>
      <c r="F158" s="52"/>
      <c r="G158" s="6"/>
      <c r="H158" s="6"/>
      <c r="I158" s="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40"/>
      <c r="B159" s="12"/>
      <c r="C159" s="20"/>
      <c r="D159" s="20"/>
      <c r="E159" s="20"/>
      <c r="F159" s="52"/>
      <c r="G159" s="6"/>
      <c r="H159" s="6"/>
      <c r="I159" s="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40"/>
      <c r="B160" s="12"/>
      <c r="C160" s="20"/>
      <c r="D160" s="20"/>
      <c r="E160" s="20"/>
      <c r="F160" s="52"/>
      <c r="G160" s="6"/>
      <c r="H160" s="6"/>
      <c r="I160" s="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40"/>
      <c r="B161" s="12"/>
      <c r="C161" s="20"/>
      <c r="D161" s="20"/>
      <c r="E161" s="20"/>
      <c r="F161" s="52"/>
      <c r="G161" s="6"/>
      <c r="H161" s="6"/>
      <c r="I161" s="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40"/>
      <c r="B162" s="12"/>
      <c r="C162" s="20"/>
      <c r="D162" s="20"/>
      <c r="E162" s="20"/>
      <c r="F162" s="52"/>
      <c r="G162" s="6"/>
      <c r="H162" s="6"/>
      <c r="I162" s="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40"/>
      <c r="B163" s="12"/>
      <c r="C163" s="20"/>
      <c r="D163" s="20"/>
      <c r="E163" s="20"/>
      <c r="F163" s="52"/>
      <c r="G163" s="6"/>
      <c r="H163" s="6"/>
      <c r="I163" s="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40"/>
      <c r="B164" s="12"/>
      <c r="C164" s="20"/>
      <c r="D164" s="20"/>
      <c r="E164" s="20"/>
      <c r="F164" s="52"/>
      <c r="G164" s="6"/>
      <c r="H164" s="6"/>
      <c r="I164" s="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40"/>
      <c r="B165" s="12"/>
      <c r="C165" s="20"/>
      <c r="D165" s="20"/>
      <c r="E165" s="20"/>
      <c r="F165" s="52"/>
      <c r="G165" s="6"/>
      <c r="H165" s="6"/>
      <c r="I165" s="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40"/>
      <c r="B166" s="12"/>
      <c r="C166" s="20"/>
      <c r="D166" s="20"/>
      <c r="E166" s="20"/>
      <c r="F166" s="52"/>
      <c r="G166" s="6"/>
      <c r="H166" s="6"/>
      <c r="I166" s="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40"/>
      <c r="B167" s="12"/>
      <c r="C167" s="20"/>
      <c r="D167" s="20"/>
      <c r="E167" s="20"/>
      <c r="F167" s="52"/>
      <c r="G167" s="6"/>
      <c r="H167" s="6"/>
      <c r="I167" s="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40"/>
      <c r="B168" s="12"/>
      <c r="C168" s="20"/>
      <c r="D168" s="20"/>
      <c r="E168" s="20"/>
      <c r="F168" s="52"/>
      <c r="G168" s="6"/>
      <c r="H168" s="6"/>
      <c r="I168" s="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40"/>
      <c r="B169" s="12"/>
      <c r="C169" s="20"/>
      <c r="D169" s="20"/>
      <c r="E169" s="20"/>
      <c r="F169" s="52"/>
      <c r="G169" s="6"/>
      <c r="H169" s="6"/>
      <c r="I169" s="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40"/>
      <c r="B170" s="12"/>
      <c r="C170" s="20"/>
      <c r="D170" s="20"/>
      <c r="E170" s="20"/>
      <c r="F170" s="52"/>
      <c r="G170" s="6"/>
      <c r="H170" s="6"/>
      <c r="I170" s="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40"/>
      <c r="B171" s="12"/>
      <c r="C171" s="20"/>
      <c r="D171" s="20"/>
      <c r="E171" s="20"/>
      <c r="F171" s="52"/>
      <c r="G171" s="6"/>
      <c r="H171" s="6"/>
      <c r="I171" s="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40"/>
      <c r="B172" s="12"/>
      <c r="C172" s="20"/>
      <c r="D172" s="20"/>
      <c r="E172" s="20"/>
      <c r="F172" s="52"/>
      <c r="G172" s="6"/>
      <c r="H172" s="6"/>
      <c r="I172" s="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40"/>
      <c r="B173" s="12"/>
      <c r="C173" s="20"/>
      <c r="D173" s="20"/>
      <c r="E173" s="20"/>
      <c r="F173" s="52"/>
      <c r="G173" s="6"/>
      <c r="H173" s="6"/>
      <c r="I173" s="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40"/>
      <c r="B174" s="12"/>
      <c r="C174" s="20"/>
      <c r="D174" s="20"/>
      <c r="E174" s="20"/>
      <c r="F174" s="52"/>
      <c r="G174" s="6"/>
      <c r="H174" s="6"/>
      <c r="I174" s="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40"/>
      <c r="B175" s="12"/>
      <c r="C175" s="20"/>
      <c r="D175" s="20"/>
      <c r="E175" s="20"/>
      <c r="F175" s="52"/>
      <c r="G175" s="6"/>
      <c r="H175" s="6"/>
      <c r="I175" s="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40"/>
      <c r="B176" s="12"/>
      <c r="C176" s="20"/>
      <c r="D176" s="20"/>
      <c r="E176" s="20"/>
      <c r="F176" s="52"/>
      <c r="G176" s="6"/>
      <c r="H176" s="6"/>
      <c r="I176" s="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40"/>
      <c r="B177" s="12"/>
      <c r="C177" s="20"/>
      <c r="D177" s="20"/>
      <c r="E177" s="20"/>
      <c r="F177" s="52"/>
      <c r="G177" s="6"/>
      <c r="H177" s="6"/>
      <c r="I177" s="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40"/>
      <c r="B178" s="12"/>
      <c r="C178" s="20"/>
      <c r="D178" s="20"/>
      <c r="E178" s="20"/>
      <c r="F178" s="52"/>
      <c r="G178" s="6"/>
      <c r="H178" s="6"/>
      <c r="I178" s="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40"/>
      <c r="B179" s="12"/>
      <c r="C179" s="20"/>
      <c r="D179" s="20"/>
      <c r="E179" s="20"/>
      <c r="F179" s="52"/>
      <c r="G179" s="6"/>
      <c r="H179" s="6"/>
      <c r="I179" s="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40"/>
      <c r="B180" s="12"/>
      <c r="C180" s="20"/>
      <c r="D180" s="20"/>
      <c r="E180" s="20"/>
      <c r="F180" s="52"/>
      <c r="G180" s="6"/>
      <c r="H180" s="6"/>
      <c r="I180" s="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40"/>
      <c r="B181" s="12"/>
      <c r="C181" s="20"/>
      <c r="D181" s="20"/>
      <c r="E181" s="20"/>
      <c r="F181" s="52"/>
      <c r="G181" s="6"/>
      <c r="H181" s="6"/>
      <c r="I181" s="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40"/>
      <c r="B182" s="12"/>
      <c r="C182" s="20"/>
      <c r="D182" s="20"/>
      <c r="E182" s="20"/>
      <c r="F182" s="52"/>
      <c r="G182" s="6"/>
      <c r="H182" s="6"/>
      <c r="I182" s="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40"/>
      <c r="B183" s="12"/>
      <c r="C183" s="20"/>
      <c r="D183" s="20"/>
      <c r="E183" s="20"/>
      <c r="F183" s="52"/>
      <c r="G183" s="6"/>
      <c r="H183" s="6"/>
      <c r="I183" s="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40"/>
      <c r="B184" s="12"/>
      <c r="C184" s="20"/>
      <c r="D184" s="20"/>
      <c r="E184" s="20"/>
      <c r="F184" s="52"/>
      <c r="G184" s="6"/>
      <c r="H184" s="6"/>
      <c r="I184" s="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40"/>
      <c r="B185" s="12"/>
      <c r="C185" s="20"/>
      <c r="D185" s="20"/>
      <c r="E185" s="20"/>
      <c r="F185" s="52"/>
      <c r="G185" s="6"/>
      <c r="H185" s="6"/>
      <c r="I185" s="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40"/>
      <c r="B186" s="12"/>
      <c r="C186" s="20"/>
      <c r="D186" s="20"/>
      <c r="E186" s="20"/>
      <c r="F186" s="52"/>
      <c r="G186" s="6"/>
      <c r="H186" s="6"/>
      <c r="I186" s="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40"/>
      <c r="B187" s="12"/>
      <c r="C187" s="20"/>
      <c r="D187" s="20"/>
      <c r="E187" s="20"/>
      <c r="F187" s="52"/>
      <c r="G187" s="6"/>
      <c r="H187" s="6"/>
      <c r="I187" s="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40"/>
      <c r="B188" s="12"/>
      <c r="C188" s="20"/>
      <c r="D188" s="20"/>
      <c r="E188" s="20"/>
      <c r="F188" s="52"/>
      <c r="G188" s="6"/>
      <c r="H188" s="6"/>
      <c r="I188" s="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40"/>
      <c r="B189" s="12"/>
      <c r="C189" s="20"/>
      <c r="D189" s="20"/>
      <c r="E189" s="20"/>
      <c r="F189" s="52"/>
      <c r="G189" s="6"/>
      <c r="H189" s="6"/>
      <c r="I189" s="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40"/>
      <c r="B190" s="12"/>
      <c r="C190" s="20"/>
      <c r="D190" s="20"/>
      <c r="E190" s="20"/>
      <c r="F190" s="52"/>
      <c r="G190" s="6"/>
      <c r="H190" s="6"/>
      <c r="I190" s="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40"/>
      <c r="B191" s="12"/>
      <c r="C191" s="20"/>
      <c r="D191" s="20"/>
      <c r="E191" s="20"/>
      <c r="F191" s="52"/>
      <c r="G191" s="6"/>
      <c r="H191" s="6"/>
      <c r="I191" s="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40"/>
      <c r="B192" s="12"/>
      <c r="C192" s="20"/>
      <c r="D192" s="20"/>
      <c r="E192" s="20"/>
      <c r="F192" s="52"/>
      <c r="G192" s="6"/>
      <c r="H192" s="6"/>
      <c r="I192" s="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40"/>
      <c r="B193" s="12"/>
      <c r="C193" s="20"/>
      <c r="D193" s="20"/>
      <c r="E193" s="20"/>
      <c r="F193" s="52"/>
      <c r="G193" s="6"/>
      <c r="H193" s="6"/>
      <c r="I193" s="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40"/>
      <c r="B194" s="12"/>
      <c r="C194" s="20"/>
      <c r="D194" s="20"/>
      <c r="E194" s="20"/>
      <c r="F194" s="52"/>
      <c r="G194" s="6"/>
      <c r="H194" s="6"/>
      <c r="I194" s="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40"/>
      <c r="B195" s="12"/>
      <c r="C195" s="20"/>
      <c r="D195" s="20"/>
      <c r="E195" s="20"/>
      <c r="F195" s="52"/>
      <c r="G195" s="6"/>
      <c r="H195" s="6"/>
      <c r="I195" s="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40"/>
      <c r="B196" s="12"/>
      <c r="C196" s="20"/>
      <c r="D196" s="20"/>
      <c r="E196" s="20"/>
      <c r="F196" s="52"/>
      <c r="G196" s="6"/>
      <c r="H196" s="6"/>
      <c r="I196" s="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40"/>
      <c r="B197" s="12"/>
      <c r="C197" s="20"/>
      <c r="D197" s="20"/>
      <c r="E197" s="20"/>
      <c r="F197" s="52"/>
      <c r="G197" s="6"/>
      <c r="H197" s="6"/>
      <c r="I197" s="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40"/>
      <c r="B198" s="12"/>
      <c r="C198" s="20"/>
      <c r="D198" s="20"/>
      <c r="E198" s="20"/>
      <c r="F198" s="52"/>
      <c r="G198" s="6"/>
      <c r="H198" s="6"/>
      <c r="I198" s="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40"/>
      <c r="B199" s="12"/>
      <c r="C199" s="20"/>
      <c r="D199" s="20"/>
      <c r="E199" s="20"/>
      <c r="F199" s="52"/>
      <c r="G199" s="6"/>
      <c r="H199" s="6"/>
      <c r="I199" s="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40"/>
      <c r="B200" s="12"/>
      <c r="C200" s="20"/>
      <c r="D200" s="20"/>
      <c r="E200" s="20"/>
      <c r="F200" s="52"/>
      <c r="G200" s="6"/>
      <c r="H200" s="6"/>
      <c r="I200" s="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40"/>
      <c r="B201" s="12"/>
      <c r="C201" s="20"/>
      <c r="D201" s="20"/>
      <c r="E201" s="20"/>
      <c r="F201" s="52"/>
      <c r="G201" s="6"/>
      <c r="H201" s="6"/>
      <c r="I201" s="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40"/>
      <c r="B202" s="12"/>
      <c r="C202" s="20"/>
      <c r="D202" s="20"/>
      <c r="E202" s="20"/>
      <c r="F202" s="52"/>
      <c r="G202" s="6"/>
      <c r="H202" s="6"/>
      <c r="I202" s="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40"/>
      <c r="B203" s="12"/>
      <c r="C203" s="20"/>
      <c r="D203" s="20"/>
      <c r="E203" s="20"/>
      <c r="F203" s="52"/>
      <c r="G203" s="6"/>
      <c r="H203" s="6"/>
      <c r="I203" s="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40"/>
      <c r="B204" s="12"/>
      <c r="C204" s="20"/>
      <c r="D204" s="20"/>
      <c r="E204" s="20"/>
      <c r="F204" s="52"/>
      <c r="G204" s="6"/>
      <c r="H204" s="6"/>
      <c r="I204" s="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40"/>
      <c r="B205" s="12"/>
      <c r="C205" s="20"/>
      <c r="D205" s="20"/>
      <c r="E205" s="20"/>
      <c r="F205" s="52"/>
      <c r="G205" s="6"/>
      <c r="H205" s="6"/>
      <c r="I205" s="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40"/>
      <c r="B206" s="12"/>
      <c r="C206" s="20"/>
      <c r="D206" s="20"/>
      <c r="E206" s="20"/>
      <c r="F206" s="52"/>
      <c r="G206" s="6"/>
      <c r="H206" s="6"/>
      <c r="I206" s="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40"/>
      <c r="B207" s="12"/>
      <c r="C207" s="20"/>
      <c r="D207" s="20"/>
      <c r="E207" s="20"/>
      <c r="F207" s="52"/>
      <c r="G207" s="6"/>
      <c r="H207" s="6"/>
      <c r="I207" s="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40"/>
      <c r="B208" s="12"/>
      <c r="C208" s="20"/>
      <c r="D208" s="20"/>
      <c r="E208" s="20"/>
      <c r="F208" s="52"/>
      <c r="G208" s="6"/>
      <c r="H208" s="6"/>
      <c r="I208" s="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40"/>
      <c r="B209" s="12"/>
      <c r="C209" s="20"/>
      <c r="D209" s="20"/>
      <c r="E209" s="20"/>
      <c r="F209" s="52"/>
      <c r="G209" s="6"/>
      <c r="H209" s="6"/>
      <c r="I209" s="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40"/>
      <c r="B210" s="12"/>
      <c r="C210" s="20"/>
      <c r="D210" s="20"/>
      <c r="E210" s="20"/>
      <c r="F210" s="52"/>
      <c r="G210" s="6"/>
      <c r="H210" s="6"/>
      <c r="I210" s="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40"/>
      <c r="B211" s="12"/>
      <c r="C211" s="20"/>
      <c r="D211" s="20"/>
      <c r="E211" s="20"/>
      <c r="F211" s="52"/>
      <c r="G211" s="6"/>
      <c r="H211" s="6"/>
      <c r="I211" s="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40"/>
      <c r="B212" s="12"/>
      <c r="C212" s="20"/>
      <c r="D212" s="20"/>
      <c r="E212" s="20"/>
      <c r="F212" s="52"/>
      <c r="G212" s="6"/>
      <c r="H212" s="6"/>
      <c r="I212" s="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40"/>
      <c r="B213" s="12"/>
      <c r="C213" s="20"/>
      <c r="D213" s="20"/>
      <c r="E213" s="20"/>
      <c r="F213" s="52"/>
      <c r="G213" s="6"/>
      <c r="H213" s="6"/>
      <c r="I213" s="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0"/>
      <c r="B214" s="12"/>
      <c r="C214" s="20"/>
      <c r="D214" s="20"/>
      <c r="E214" s="20"/>
      <c r="F214" s="52"/>
      <c r="G214" s="6"/>
      <c r="H214" s="6"/>
      <c r="I214" s="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40"/>
      <c r="B215" s="12"/>
      <c r="C215" s="20"/>
      <c r="D215" s="20"/>
      <c r="E215" s="20"/>
      <c r="F215" s="52"/>
      <c r="G215" s="6"/>
      <c r="H215" s="6"/>
      <c r="I215" s="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40"/>
      <c r="B216" s="12"/>
      <c r="C216" s="20"/>
      <c r="D216" s="20"/>
      <c r="E216" s="20"/>
      <c r="F216" s="52"/>
      <c r="G216" s="6"/>
      <c r="H216" s="6"/>
      <c r="I216" s="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40"/>
      <c r="B217" s="12"/>
      <c r="C217" s="20"/>
      <c r="D217" s="20"/>
      <c r="E217" s="20"/>
      <c r="F217" s="52"/>
      <c r="G217" s="6"/>
      <c r="H217" s="6"/>
      <c r="I217" s="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40"/>
      <c r="B218" s="12"/>
      <c r="C218" s="20"/>
      <c r="D218" s="20"/>
      <c r="E218" s="20"/>
      <c r="F218" s="52"/>
      <c r="G218" s="6"/>
      <c r="H218" s="6"/>
      <c r="I218" s="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40"/>
      <c r="B219" s="12"/>
      <c r="C219" s="20"/>
      <c r="D219" s="20"/>
      <c r="E219" s="20"/>
      <c r="F219" s="52"/>
      <c r="G219" s="6"/>
      <c r="H219" s="6"/>
      <c r="I219" s="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40"/>
      <c r="B220" s="12"/>
      <c r="C220" s="20"/>
      <c r="D220" s="20"/>
      <c r="E220" s="20"/>
      <c r="F220" s="52"/>
      <c r="G220" s="6"/>
      <c r="H220" s="6"/>
      <c r="I220" s="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I1"/>
  </mergeCells>
  <pageMargins left="0.2" right="0.2" top="0.25" bottom="0.2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>
      <selection activeCell="B8" sqref="B8:B16"/>
    </sheetView>
  </sheetViews>
  <sheetFormatPr defaultColWidth="14.42578125" defaultRowHeight="15" customHeight="1" x14ac:dyDescent="0.25"/>
  <cols>
    <col min="1" max="1" width="22.42578125" customWidth="1"/>
    <col min="2" max="2" width="19.5703125" style="69" customWidth="1"/>
    <col min="3" max="3" width="11.28515625" customWidth="1"/>
    <col min="4" max="4" width="11.5703125" customWidth="1"/>
    <col min="5" max="5" width="11.28515625" customWidth="1"/>
    <col min="6" max="6" width="12.28515625" customWidth="1"/>
    <col min="7" max="7" width="15.7109375" customWidth="1"/>
    <col min="8" max="9" width="17.85546875" customWidth="1"/>
    <col min="10" max="26" width="8.7109375" customWidth="1"/>
  </cols>
  <sheetData>
    <row r="1" spans="1:26" x14ac:dyDescent="0.25">
      <c r="A1" s="83" t="s">
        <v>369</v>
      </c>
      <c r="B1" s="84"/>
      <c r="C1" s="84"/>
      <c r="D1" s="84"/>
      <c r="E1" s="84"/>
      <c r="F1" s="84"/>
      <c r="G1" s="84"/>
      <c r="H1" s="84"/>
      <c r="I1" s="8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3" t="s">
        <v>16</v>
      </c>
      <c r="B2" s="14" t="s">
        <v>17</v>
      </c>
      <c r="C2" s="15" t="s">
        <v>107</v>
      </c>
      <c r="D2" s="15" t="s">
        <v>108</v>
      </c>
      <c r="E2" s="15" t="s">
        <v>109</v>
      </c>
      <c r="F2" s="15" t="s">
        <v>21</v>
      </c>
      <c r="G2" s="16" t="s">
        <v>22</v>
      </c>
      <c r="H2" s="16" t="s">
        <v>23</v>
      </c>
      <c r="I2" s="16" t="s">
        <v>24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40" t="s">
        <v>370</v>
      </c>
      <c r="B3" s="12"/>
      <c r="C3" s="20"/>
      <c r="D3" s="20"/>
      <c r="E3" s="20"/>
      <c r="F3" s="52"/>
      <c r="G3" s="6"/>
      <c r="H3" s="6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40" t="s">
        <v>369</v>
      </c>
      <c r="B4" s="49" t="s">
        <v>371</v>
      </c>
      <c r="C4" s="42">
        <v>53436.34</v>
      </c>
      <c r="D4" s="42">
        <v>56169.89</v>
      </c>
      <c r="E4" s="20">
        <v>54444.39</v>
      </c>
      <c r="F4" s="23">
        <v>62862.65</v>
      </c>
      <c r="G4" s="23">
        <v>42752.35</v>
      </c>
      <c r="H4" s="6">
        <v>55000</v>
      </c>
      <c r="I4" s="6">
        <v>55000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40"/>
      <c r="B5" s="12"/>
      <c r="C5" s="20"/>
      <c r="D5" s="20"/>
      <c r="E5" s="20"/>
      <c r="F5" s="52"/>
      <c r="G5" s="6"/>
      <c r="H5" s="6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40" t="s">
        <v>2</v>
      </c>
      <c r="B6" s="12"/>
      <c r="C6" s="20"/>
      <c r="D6" s="20"/>
      <c r="E6" s="20"/>
      <c r="F6" s="52"/>
      <c r="G6" s="6"/>
      <c r="H6" s="6"/>
      <c r="I6" s="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40" t="s">
        <v>372</v>
      </c>
      <c r="B7" s="12"/>
      <c r="C7" s="20"/>
      <c r="D7" s="20"/>
      <c r="E7" s="20"/>
      <c r="F7" s="52"/>
      <c r="G7" s="6"/>
      <c r="H7" s="6"/>
      <c r="I7" s="6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73" t="s">
        <v>373</v>
      </c>
      <c r="B8" s="70" t="s">
        <v>374</v>
      </c>
      <c r="C8" s="74">
        <v>10613.63</v>
      </c>
      <c r="D8" s="74">
        <v>1467.39</v>
      </c>
      <c r="E8" s="74">
        <v>1333.92</v>
      </c>
      <c r="F8" s="75">
        <v>2927.92</v>
      </c>
      <c r="G8" s="75">
        <v>1581.58</v>
      </c>
      <c r="H8" s="76">
        <v>5000</v>
      </c>
      <c r="I8" s="77">
        <v>2000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73" t="s">
        <v>375</v>
      </c>
      <c r="B9" s="70" t="s">
        <v>376</v>
      </c>
      <c r="C9" s="74">
        <v>1000</v>
      </c>
      <c r="D9" s="74">
        <v>1000</v>
      </c>
      <c r="E9" s="74">
        <v>0</v>
      </c>
      <c r="F9" s="75">
        <v>1500</v>
      </c>
      <c r="G9" s="75">
        <v>1500</v>
      </c>
      <c r="H9" s="76">
        <v>1500</v>
      </c>
      <c r="I9" s="77">
        <v>1500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73" t="s">
        <v>377</v>
      </c>
      <c r="B10" s="70" t="s">
        <v>378</v>
      </c>
      <c r="C10" s="74">
        <v>2267.15</v>
      </c>
      <c r="D10" s="74">
        <v>236.4</v>
      </c>
      <c r="E10" s="74">
        <v>1245</v>
      </c>
      <c r="F10" s="75">
        <v>3178.36</v>
      </c>
      <c r="G10" s="75">
        <v>1478.64</v>
      </c>
      <c r="H10" s="76">
        <v>4000</v>
      </c>
      <c r="I10" s="77">
        <v>5000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73" t="s">
        <v>379</v>
      </c>
      <c r="B11" s="70" t="s">
        <v>380</v>
      </c>
      <c r="C11" s="74">
        <v>6977.33</v>
      </c>
      <c r="D11" s="74">
        <v>19063.79</v>
      </c>
      <c r="E11" s="74">
        <v>27348.35</v>
      </c>
      <c r="F11" s="75">
        <v>19654.53</v>
      </c>
      <c r="G11" s="75">
        <v>15672.91</v>
      </c>
      <c r="H11" s="76">
        <v>20000</v>
      </c>
      <c r="I11" s="77">
        <v>22000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73" t="s">
        <v>381</v>
      </c>
      <c r="B12" s="70" t="s">
        <v>382</v>
      </c>
      <c r="C12" s="74">
        <v>0</v>
      </c>
      <c r="D12" s="74">
        <v>0</v>
      </c>
      <c r="E12" s="74">
        <v>12222.39</v>
      </c>
      <c r="F12" s="75">
        <v>2039.7</v>
      </c>
      <c r="G12" s="75">
        <v>3829.24</v>
      </c>
      <c r="H12" s="76">
        <v>2000</v>
      </c>
      <c r="I12" s="77">
        <v>2500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78" t="s">
        <v>383</v>
      </c>
      <c r="B13" s="71" t="s">
        <v>384</v>
      </c>
      <c r="C13" s="74">
        <v>0</v>
      </c>
      <c r="D13" s="74">
        <v>0</v>
      </c>
      <c r="E13" s="74">
        <v>36712.25</v>
      </c>
      <c r="F13" s="75">
        <v>142056.5</v>
      </c>
      <c r="G13" s="75">
        <v>48452.639999999999</v>
      </c>
      <c r="H13" s="76">
        <v>0</v>
      </c>
      <c r="I13" s="77">
        <v>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78" t="s">
        <v>385</v>
      </c>
      <c r="B14" s="71" t="s">
        <v>386</v>
      </c>
      <c r="C14" s="74">
        <v>0</v>
      </c>
      <c r="D14" s="74">
        <v>0</v>
      </c>
      <c r="E14" s="74">
        <v>1560</v>
      </c>
      <c r="F14" s="75">
        <v>1900</v>
      </c>
      <c r="G14" s="75">
        <v>0</v>
      </c>
      <c r="H14" s="76">
        <v>5000</v>
      </c>
      <c r="I14" s="77">
        <v>5000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78" t="s">
        <v>387</v>
      </c>
      <c r="B15" s="71" t="s">
        <v>388</v>
      </c>
      <c r="C15" s="79">
        <v>0</v>
      </c>
      <c r="D15" s="79">
        <v>0</v>
      </c>
      <c r="E15" s="79">
        <v>0</v>
      </c>
      <c r="F15" s="75">
        <v>1901.45</v>
      </c>
      <c r="G15" s="75">
        <v>2890.79</v>
      </c>
      <c r="H15" s="76">
        <v>8000</v>
      </c>
      <c r="I15" s="77">
        <v>8000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78" t="s">
        <v>389</v>
      </c>
      <c r="B16" s="71" t="s">
        <v>390</v>
      </c>
      <c r="C16" s="79">
        <v>0</v>
      </c>
      <c r="D16" s="79">
        <v>0</v>
      </c>
      <c r="E16" s="79">
        <v>0</v>
      </c>
      <c r="F16" s="75">
        <v>0</v>
      </c>
      <c r="G16" s="75">
        <v>0</v>
      </c>
      <c r="H16" s="76">
        <v>9000</v>
      </c>
      <c r="I16" s="77">
        <v>9000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73" t="s">
        <v>391</v>
      </c>
      <c r="B17" s="72"/>
      <c r="C17" s="79">
        <f t="shared" ref="C17:I17" si="0">SUM(C8:C16)</f>
        <v>20858.11</v>
      </c>
      <c r="D17" s="79">
        <f t="shared" si="0"/>
        <v>21767.58</v>
      </c>
      <c r="E17" s="79">
        <f t="shared" si="0"/>
        <v>80421.91</v>
      </c>
      <c r="F17" s="79">
        <f t="shared" si="0"/>
        <v>175158.46000000002</v>
      </c>
      <c r="G17" s="80">
        <f t="shared" si="0"/>
        <v>75405.8</v>
      </c>
      <c r="H17" s="76">
        <f t="shared" si="0"/>
        <v>54500</v>
      </c>
      <c r="I17" s="77">
        <f t="shared" si="0"/>
        <v>55000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73"/>
      <c r="B18" s="72"/>
      <c r="C18" s="79"/>
      <c r="D18" s="79"/>
      <c r="E18" s="79"/>
      <c r="F18" s="81"/>
      <c r="G18" s="76"/>
      <c r="H18" s="76"/>
      <c r="I18" s="76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40"/>
      <c r="B19" s="12"/>
      <c r="C19" s="20"/>
      <c r="D19" s="20"/>
      <c r="E19" s="20"/>
      <c r="F19" s="52"/>
      <c r="G19" s="6"/>
      <c r="H19" s="6"/>
      <c r="I19" s="6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40"/>
      <c r="B20" s="12"/>
      <c r="C20" s="20"/>
      <c r="D20" s="20"/>
      <c r="E20" s="20"/>
      <c r="F20" s="52"/>
      <c r="G20" s="6"/>
      <c r="H20" s="6"/>
      <c r="I20" s="6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40"/>
      <c r="B21" s="12"/>
      <c r="C21" s="20"/>
      <c r="D21" s="20"/>
      <c r="E21" s="20"/>
      <c r="F21" s="52"/>
      <c r="G21" s="6"/>
      <c r="H21" s="6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40"/>
      <c r="B22" s="12"/>
      <c r="C22" s="20"/>
      <c r="D22" s="20"/>
      <c r="E22" s="20"/>
      <c r="F22" s="52"/>
      <c r="G22" s="6"/>
      <c r="H22" s="6"/>
      <c r="I22" s="6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40"/>
      <c r="B23" s="12"/>
      <c r="C23" s="20"/>
      <c r="D23" s="20"/>
      <c r="E23" s="20"/>
      <c r="F23" s="52"/>
      <c r="G23" s="6"/>
      <c r="H23" s="6"/>
      <c r="I23" s="6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40"/>
      <c r="B24" s="12"/>
      <c r="C24" s="20"/>
      <c r="D24" s="20"/>
      <c r="E24" s="20"/>
      <c r="F24" s="52"/>
      <c r="G24" s="6"/>
      <c r="H24" s="6"/>
      <c r="I24" s="6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40"/>
      <c r="B25" s="12"/>
      <c r="C25" s="20"/>
      <c r="D25" s="20"/>
      <c r="E25" s="20"/>
      <c r="F25" s="52"/>
      <c r="G25" s="6"/>
      <c r="H25" s="6"/>
      <c r="I25" s="6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40"/>
      <c r="B26" s="12"/>
      <c r="C26" s="20"/>
      <c r="D26" s="20"/>
      <c r="E26" s="20"/>
      <c r="F26" s="52"/>
      <c r="G26" s="6"/>
      <c r="H26" s="6"/>
      <c r="I26" s="6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40"/>
      <c r="B27" s="12"/>
      <c r="C27" s="20"/>
      <c r="D27" s="20"/>
      <c r="E27" s="20"/>
      <c r="F27" s="52"/>
      <c r="G27" s="6"/>
      <c r="H27" s="6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40"/>
      <c r="B28" s="12"/>
      <c r="C28" s="20"/>
      <c r="D28" s="20"/>
      <c r="E28" s="20"/>
      <c r="F28" s="52"/>
      <c r="G28" s="6"/>
      <c r="H28" s="6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40"/>
      <c r="B29" s="12"/>
      <c r="C29" s="20"/>
      <c r="D29" s="20"/>
      <c r="E29" s="20"/>
      <c r="F29" s="52"/>
      <c r="G29" s="6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40"/>
      <c r="B30" s="12"/>
      <c r="C30" s="20"/>
      <c r="D30" s="20"/>
      <c r="E30" s="20"/>
      <c r="F30" s="52"/>
      <c r="G30" s="6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40"/>
      <c r="B31" s="12"/>
      <c r="C31" s="20"/>
      <c r="D31" s="20"/>
      <c r="E31" s="20"/>
      <c r="F31" s="52"/>
      <c r="G31" s="6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40"/>
      <c r="B32" s="12"/>
      <c r="C32" s="20"/>
      <c r="D32" s="20"/>
      <c r="E32" s="20"/>
      <c r="F32" s="52"/>
      <c r="G32" s="6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40"/>
      <c r="B33" s="12"/>
      <c r="C33" s="20"/>
      <c r="D33" s="20"/>
      <c r="E33" s="20"/>
      <c r="F33" s="52"/>
      <c r="G33" s="6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40"/>
      <c r="B34" s="12"/>
      <c r="C34" s="20"/>
      <c r="D34" s="20"/>
      <c r="E34" s="20"/>
      <c r="F34" s="52"/>
      <c r="G34" s="6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40"/>
      <c r="B35" s="12"/>
      <c r="C35" s="20"/>
      <c r="D35" s="20"/>
      <c r="E35" s="20"/>
      <c r="F35" s="52"/>
      <c r="G35" s="6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40"/>
      <c r="B36" s="12"/>
      <c r="C36" s="20"/>
      <c r="D36" s="20"/>
      <c r="E36" s="20"/>
      <c r="F36" s="52"/>
      <c r="G36" s="6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40"/>
      <c r="B37" s="12"/>
      <c r="C37" s="20"/>
      <c r="D37" s="20"/>
      <c r="E37" s="20"/>
      <c r="F37" s="52"/>
      <c r="G37" s="6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40"/>
      <c r="B38" s="12"/>
      <c r="C38" s="20"/>
      <c r="D38" s="20"/>
      <c r="E38" s="20"/>
      <c r="F38" s="52"/>
      <c r="G38" s="6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40"/>
      <c r="B39" s="12"/>
      <c r="C39" s="20"/>
      <c r="D39" s="20"/>
      <c r="E39" s="20"/>
      <c r="F39" s="52"/>
      <c r="G39" s="6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40"/>
      <c r="B40" s="12"/>
      <c r="C40" s="20"/>
      <c r="D40" s="20"/>
      <c r="E40" s="20"/>
      <c r="F40" s="52"/>
      <c r="G40" s="6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40"/>
      <c r="B41" s="12"/>
      <c r="C41" s="20"/>
      <c r="D41" s="20"/>
      <c r="E41" s="20"/>
      <c r="F41" s="52"/>
      <c r="G41" s="6"/>
      <c r="H41" s="6"/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40"/>
      <c r="B42" s="12"/>
      <c r="C42" s="20"/>
      <c r="D42" s="20"/>
      <c r="E42" s="20"/>
      <c r="F42" s="52"/>
      <c r="G42" s="6"/>
      <c r="H42" s="6"/>
      <c r="I42" s="6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40"/>
      <c r="B43" s="12"/>
      <c r="C43" s="20"/>
      <c r="D43" s="20"/>
      <c r="E43" s="20"/>
      <c r="F43" s="52"/>
      <c r="G43" s="6"/>
      <c r="H43" s="6"/>
      <c r="I43" s="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40"/>
      <c r="B44" s="12"/>
      <c r="C44" s="20"/>
      <c r="D44" s="20"/>
      <c r="E44" s="20"/>
      <c r="F44" s="52"/>
      <c r="G44" s="6"/>
      <c r="H44" s="6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40"/>
      <c r="B45" s="12"/>
      <c r="C45" s="20"/>
      <c r="D45" s="20"/>
      <c r="E45" s="20"/>
      <c r="F45" s="52"/>
      <c r="G45" s="6"/>
      <c r="H45" s="6"/>
      <c r="I45" s="6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40"/>
      <c r="B46" s="12"/>
      <c r="C46" s="20"/>
      <c r="D46" s="20"/>
      <c r="E46" s="20"/>
      <c r="F46" s="52"/>
      <c r="G46" s="6"/>
      <c r="H46" s="6"/>
      <c r="I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40"/>
      <c r="B47" s="12"/>
      <c r="C47" s="20"/>
      <c r="D47" s="20"/>
      <c r="E47" s="20"/>
      <c r="F47" s="52"/>
      <c r="G47" s="6"/>
      <c r="H47" s="6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40"/>
      <c r="B48" s="12"/>
      <c r="C48" s="20"/>
      <c r="D48" s="20"/>
      <c r="E48" s="20"/>
      <c r="F48" s="52"/>
      <c r="G48" s="6"/>
      <c r="H48" s="6"/>
      <c r="I48" s="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40"/>
      <c r="B49" s="12"/>
      <c r="C49" s="20"/>
      <c r="D49" s="20"/>
      <c r="E49" s="20"/>
      <c r="F49" s="52"/>
      <c r="G49" s="6"/>
      <c r="H49" s="6"/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40"/>
      <c r="B50" s="12"/>
      <c r="C50" s="20"/>
      <c r="D50" s="20"/>
      <c r="E50" s="20"/>
      <c r="F50" s="52"/>
      <c r="G50" s="6"/>
      <c r="H50" s="6"/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40"/>
      <c r="B51" s="12"/>
      <c r="C51" s="20"/>
      <c r="D51" s="20"/>
      <c r="E51" s="20"/>
      <c r="F51" s="52"/>
      <c r="G51" s="6"/>
      <c r="H51" s="6"/>
      <c r="I51" s="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40"/>
      <c r="B52" s="12"/>
      <c r="C52" s="20"/>
      <c r="D52" s="20"/>
      <c r="E52" s="20"/>
      <c r="F52" s="52"/>
      <c r="G52" s="6"/>
      <c r="H52" s="6"/>
      <c r="I52" s="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40"/>
      <c r="B53" s="12"/>
      <c r="C53" s="20"/>
      <c r="D53" s="20"/>
      <c r="E53" s="20"/>
      <c r="F53" s="52"/>
      <c r="G53" s="6"/>
      <c r="H53" s="6"/>
      <c r="I53" s="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40"/>
      <c r="B54" s="12"/>
      <c r="C54" s="20"/>
      <c r="D54" s="20"/>
      <c r="E54" s="20"/>
      <c r="F54" s="52"/>
      <c r="G54" s="6"/>
      <c r="H54" s="6"/>
      <c r="I54" s="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40"/>
      <c r="B55" s="12"/>
      <c r="C55" s="20"/>
      <c r="D55" s="20"/>
      <c r="E55" s="20"/>
      <c r="F55" s="52"/>
      <c r="G55" s="6"/>
      <c r="H55" s="6"/>
      <c r="I55" s="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40"/>
      <c r="B56" s="12"/>
      <c r="C56" s="20"/>
      <c r="D56" s="20"/>
      <c r="E56" s="20"/>
      <c r="F56" s="52"/>
      <c r="G56" s="6"/>
      <c r="H56" s="6"/>
      <c r="I56" s="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40"/>
      <c r="B57" s="12"/>
      <c r="C57" s="20"/>
      <c r="D57" s="20"/>
      <c r="E57" s="20"/>
      <c r="F57" s="52"/>
      <c r="G57" s="6"/>
      <c r="H57" s="6"/>
      <c r="I57" s="6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40"/>
      <c r="B58" s="12"/>
      <c r="C58" s="20"/>
      <c r="D58" s="20"/>
      <c r="E58" s="20"/>
      <c r="F58" s="52"/>
      <c r="G58" s="6"/>
      <c r="H58" s="6"/>
      <c r="I58" s="6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40"/>
      <c r="B59" s="12"/>
      <c r="C59" s="20"/>
      <c r="D59" s="20"/>
      <c r="E59" s="20"/>
      <c r="F59" s="52"/>
      <c r="G59" s="6"/>
      <c r="H59" s="6"/>
      <c r="I59" s="6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40"/>
      <c r="B60" s="12"/>
      <c r="C60" s="20"/>
      <c r="D60" s="20"/>
      <c r="E60" s="20"/>
      <c r="F60" s="52"/>
      <c r="G60" s="6"/>
      <c r="H60" s="6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40"/>
      <c r="B61" s="12"/>
      <c r="C61" s="20"/>
      <c r="D61" s="20"/>
      <c r="E61" s="20"/>
      <c r="F61" s="52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40"/>
      <c r="B62" s="12"/>
      <c r="C62" s="20"/>
      <c r="D62" s="20"/>
      <c r="E62" s="20"/>
      <c r="F62" s="52"/>
      <c r="G62" s="6"/>
      <c r="H62" s="6"/>
      <c r="I62" s="6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40"/>
      <c r="B63" s="12"/>
      <c r="C63" s="20"/>
      <c r="D63" s="20"/>
      <c r="E63" s="20"/>
      <c r="F63" s="52"/>
      <c r="G63" s="6"/>
      <c r="H63" s="6"/>
      <c r="I63" s="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40"/>
      <c r="B64" s="12"/>
      <c r="C64" s="20"/>
      <c r="D64" s="20"/>
      <c r="E64" s="20"/>
      <c r="F64" s="52"/>
      <c r="G64" s="6"/>
      <c r="H64" s="6"/>
      <c r="I64" s="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40"/>
      <c r="B65" s="12"/>
      <c r="C65" s="20"/>
      <c r="D65" s="20"/>
      <c r="E65" s="20"/>
      <c r="F65" s="52"/>
      <c r="G65" s="6"/>
      <c r="H65" s="6"/>
      <c r="I65" s="6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40"/>
      <c r="B66" s="12"/>
      <c r="C66" s="20"/>
      <c r="D66" s="20"/>
      <c r="E66" s="20"/>
      <c r="F66" s="52"/>
      <c r="G66" s="6"/>
      <c r="H66" s="6"/>
      <c r="I66" s="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40"/>
      <c r="B67" s="12"/>
      <c r="C67" s="20"/>
      <c r="D67" s="20"/>
      <c r="E67" s="20"/>
      <c r="F67" s="52"/>
      <c r="G67" s="6"/>
      <c r="H67" s="6"/>
      <c r="I67" s="6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40"/>
      <c r="B68" s="12"/>
      <c r="C68" s="20"/>
      <c r="D68" s="20"/>
      <c r="E68" s="20"/>
      <c r="F68" s="52"/>
      <c r="G68" s="6"/>
      <c r="H68" s="6"/>
      <c r="I68" s="6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40"/>
      <c r="B69" s="12"/>
      <c r="C69" s="20"/>
      <c r="D69" s="20"/>
      <c r="E69" s="20"/>
      <c r="F69" s="52"/>
      <c r="G69" s="6"/>
      <c r="H69" s="6"/>
      <c r="I69" s="6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40"/>
      <c r="B70" s="12"/>
      <c r="C70" s="20"/>
      <c r="D70" s="20"/>
      <c r="E70" s="20"/>
      <c r="F70" s="52"/>
      <c r="G70" s="6"/>
      <c r="H70" s="6"/>
      <c r="I70" s="6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40"/>
      <c r="B71" s="12"/>
      <c r="C71" s="20"/>
      <c r="D71" s="20"/>
      <c r="E71" s="20"/>
      <c r="F71" s="52"/>
      <c r="G71" s="6"/>
      <c r="H71" s="6"/>
      <c r="I71" s="6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40"/>
      <c r="B72" s="12"/>
      <c r="C72" s="20"/>
      <c r="D72" s="20"/>
      <c r="E72" s="20"/>
      <c r="F72" s="52"/>
      <c r="G72" s="6"/>
      <c r="H72" s="6"/>
      <c r="I72" s="6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40"/>
      <c r="B73" s="12"/>
      <c r="C73" s="20"/>
      <c r="D73" s="20"/>
      <c r="E73" s="20"/>
      <c r="F73" s="52"/>
      <c r="G73" s="6"/>
      <c r="H73" s="6"/>
      <c r="I73" s="6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40"/>
      <c r="B74" s="12"/>
      <c r="C74" s="20"/>
      <c r="D74" s="20"/>
      <c r="E74" s="20"/>
      <c r="F74" s="52"/>
      <c r="G74" s="6"/>
      <c r="H74" s="6"/>
      <c r="I74" s="6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40"/>
      <c r="B75" s="12"/>
      <c r="C75" s="20"/>
      <c r="D75" s="20"/>
      <c r="E75" s="20"/>
      <c r="F75" s="52"/>
      <c r="G75" s="6"/>
      <c r="H75" s="6"/>
      <c r="I75" s="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40"/>
      <c r="B76" s="12"/>
      <c r="C76" s="20"/>
      <c r="D76" s="20"/>
      <c r="E76" s="20"/>
      <c r="F76" s="52"/>
      <c r="G76" s="6"/>
      <c r="H76" s="6"/>
      <c r="I76" s="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40"/>
      <c r="B77" s="12"/>
      <c r="C77" s="20"/>
      <c r="D77" s="20"/>
      <c r="E77" s="20"/>
      <c r="F77" s="52"/>
      <c r="G77" s="6"/>
      <c r="H77" s="6"/>
      <c r="I77" s="6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40"/>
      <c r="B78" s="12"/>
      <c r="C78" s="20"/>
      <c r="D78" s="20"/>
      <c r="E78" s="20"/>
      <c r="F78" s="52"/>
      <c r="G78" s="6"/>
      <c r="H78" s="6"/>
      <c r="I78" s="6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40"/>
      <c r="B79" s="12"/>
      <c r="C79" s="20"/>
      <c r="D79" s="20"/>
      <c r="E79" s="20"/>
      <c r="F79" s="52"/>
      <c r="G79" s="6"/>
      <c r="H79" s="6"/>
      <c r="I79" s="6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40"/>
      <c r="B80" s="12"/>
      <c r="C80" s="20"/>
      <c r="D80" s="20"/>
      <c r="E80" s="20"/>
      <c r="F80" s="52"/>
      <c r="G80" s="6"/>
      <c r="H80" s="6"/>
      <c r="I80" s="6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40"/>
      <c r="B81" s="12"/>
      <c r="C81" s="20"/>
      <c r="D81" s="20"/>
      <c r="E81" s="20"/>
      <c r="F81" s="52"/>
      <c r="G81" s="6"/>
      <c r="H81" s="6"/>
      <c r="I81" s="6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40"/>
      <c r="B82" s="12"/>
      <c r="C82" s="20"/>
      <c r="D82" s="20"/>
      <c r="E82" s="20"/>
      <c r="F82" s="52"/>
      <c r="G82" s="6"/>
      <c r="H82" s="6"/>
      <c r="I82" s="6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40"/>
      <c r="B83" s="12"/>
      <c r="C83" s="20"/>
      <c r="D83" s="20"/>
      <c r="E83" s="20"/>
      <c r="F83" s="52"/>
      <c r="G83" s="6"/>
      <c r="H83" s="6"/>
      <c r="I83" s="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40"/>
      <c r="B84" s="12"/>
      <c r="C84" s="20"/>
      <c r="D84" s="20"/>
      <c r="E84" s="20"/>
      <c r="F84" s="52"/>
      <c r="G84" s="6"/>
      <c r="H84" s="6"/>
      <c r="I84" s="6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40"/>
      <c r="B85" s="12"/>
      <c r="C85" s="20"/>
      <c r="D85" s="20"/>
      <c r="E85" s="20"/>
      <c r="F85" s="52"/>
      <c r="G85" s="6"/>
      <c r="H85" s="6"/>
      <c r="I85" s="6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40"/>
      <c r="B86" s="12"/>
      <c r="C86" s="20"/>
      <c r="D86" s="20"/>
      <c r="E86" s="20"/>
      <c r="F86" s="52"/>
      <c r="G86" s="6"/>
      <c r="H86" s="6"/>
      <c r="I86" s="6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40"/>
      <c r="B87" s="12"/>
      <c r="C87" s="20"/>
      <c r="D87" s="20"/>
      <c r="E87" s="20"/>
      <c r="F87" s="52"/>
      <c r="G87" s="6"/>
      <c r="H87" s="6"/>
      <c r="I87" s="6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40"/>
      <c r="B88" s="12"/>
      <c r="C88" s="20"/>
      <c r="D88" s="20"/>
      <c r="E88" s="20"/>
      <c r="F88" s="52"/>
      <c r="G88" s="6"/>
      <c r="H88" s="6"/>
      <c r="I88" s="6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40"/>
      <c r="B89" s="12"/>
      <c r="C89" s="20"/>
      <c r="D89" s="20"/>
      <c r="E89" s="20"/>
      <c r="F89" s="52"/>
      <c r="G89" s="6"/>
      <c r="H89" s="6"/>
      <c r="I89" s="6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40"/>
      <c r="B90" s="12"/>
      <c r="C90" s="20"/>
      <c r="D90" s="20"/>
      <c r="E90" s="20"/>
      <c r="F90" s="52"/>
      <c r="G90" s="6"/>
      <c r="H90" s="6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40"/>
      <c r="B91" s="12"/>
      <c r="C91" s="20"/>
      <c r="D91" s="20"/>
      <c r="E91" s="20"/>
      <c r="F91" s="52"/>
      <c r="G91" s="6"/>
      <c r="H91" s="6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40"/>
      <c r="B92" s="12"/>
      <c r="C92" s="20"/>
      <c r="D92" s="20"/>
      <c r="E92" s="20"/>
      <c r="F92" s="52"/>
      <c r="G92" s="6"/>
      <c r="H92" s="6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40"/>
      <c r="B93" s="12"/>
      <c r="C93" s="20"/>
      <c r="D93" s="20"/>
      <c r="E93" s="20"/>
      <c r="F93" s="52"/>
      <c r="G93" s="6"/>
      <c r="H93" s="6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40"/>
      <c r="B94" s="12"/>
      <c r="C94" s="20"/>
      <c r="D94" s="20"/>
      <c r="E94" s="20"/>
      <c r="F94" s="52"/>
      <c r="G94" s="6"/>
      <c r="H94" s="6"/>
      <c r="I94" s="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40"/>
      <c r="B95" s="12"/>
      <c r="C95" s="20"/>
      <c r="D95" s="20"/>
      <c r="E95" s="20"/>
      <c r="F95" s="52"/>
      <c r="G95" s="6"/>
      <c r="H95" s="6"/>
      <c r="I95" s="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40"/>
      <c r="B96" s="12"/>
      <c r="C96" s="20"/>
      <c r="D96" s="20"/>
      <c r="E96" s="20"/>
      <c r="F96" s="52"/>
      <c r="G96" s="6"/>
      <c r="H96" s="6"/>
      <c r="I96" s="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40"/>
      <c r="B97" s="12"/>
      <c r="C97" s="20"/>
      <c r="D97" s="20"/>
      <c r="E97" s="20"/>
      <c r="F97" s="52"/>
      <c r="G97" s="6"/>
      <c r="H97" s="6"/>
      <c r="I97" s="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40"/>
      <c r="B98" s="12"/>
      <c r="C98" s="20"/>
      <c r="D98" s="20"/>
      <c r="E98" s="20"/>
      <c r="F98" s="52"/>
      <c r="G98" s="6"/>
      <c r="H98" s="6"/>
      <c r="I98" s="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40"/>
      <c r="B99" s="12"/>
      <c r="C99" s="20"/>
      <c r="D99" s="20"/>
      <c r="E99" s="20"/>
      <c r="F99" s="52"/>
      <c r="G99" s="6"/>
      <c r="H99" s="6"/>
      <c r="I99" s="6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40"/>
      <c r="B100" s="12"/>
      <c r="C100" s="20"/>
      <c r="D100" s="20"/>
      <c r="E100" s="20"/>
      <c r="F100" s="52"/>
      <c r="G100" s="6"/>
      <c r="H100" s="6"/>
      <c r="I100" s="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40"/>
      <c r="B101" s="12"/>
      <c r="C101" s="20"/>
      <c r="D101" s="20"/>
      <c r="E101" s="20"/>
      <c r="F101" s="52"/>
      <c r="G101" s="6"/>
      <c r="H101" s="6"/>
      <c r="I101" s="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40"/>
      <c r="B102" s="12"/>
      <c r="C102" s="20"/>
      <c r="D102" s="20"/>
      <c r="E102" s="20"/>
      <c r="F102" s="52"/>
      <c r="G102" s="6"/>
      <c r="H102" s="6"/>
      <c r="I102" s="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40"/>
      <c r="B103" s="12"/>
      <c r="C103" s="20"/>
      <c r="D103" s="20"/>
      <c r="E103" s="20"/>
      <c r="F103" s="52"/>
      <c r="G103" s="6"/>
      <c r="H103" s="6"/>
      <c r="I103" s="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/>
      <c r="B104" s="12"/>
      <c r="C104" s="20"/>
      <c r="D104" s="20"/>
      <c r="E104" s="20"/>
      <c r="F104" s="52"/>
      <c r="G104" s="6"/>
      <c r="H104" s="6"/>
      <c r="I104" s="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40"/>
      <c r="B105" s="12"/>
      <c r="C105" s="20"/>
      <c r="D105" s="20"/>
      <c r="E105" s="20"/>
      <c r="F105" s="52"/>
      <c r="G105" s="6"/>
      <c r="H105" s="6"/>
      <c r="I105" s="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40"/>
      <c r="B106" s="12"/>
      <c r="C106" s="20"/>
      <c r="D106" s="20"/>
      <c r="E106" s="20"/>
      <c r="F106" s="52"/>
      <c r="G106" s="6"/>
      <c r="H106" s="6"/>
      <c r="I106" s="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40"/>
      <c r="B107" s="12"/>
      <c r="C107" s="20"/>
      <c r="D107" s="20"/>
      <c r="E107" s="20"/>
      <c r="F107" s="52"/>
      <c r="G107" s="6"/>
      <c r="H107" s="6"/>
      <c r="I107" s="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40"/>
      <c r="B108" s="12"/>
      <c r="C108" s="20"/>
      <c r="D108" s="20"/>
      <c r="E108" s="20"/>
      <c r="F108" s="52"/>
      <c r="G108" s="6"/>
      <c r="H108" s="6"/>
      <c r="I108" s="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40"/>
      <c r="B109" s="12"/>
      <c r="C109" s="20"/>
      <c r="D109" s="20"/>
      <c r="E109" s="20"/>
      <c r="F109" s="52"/>
      <c r="G109" s="6"/>
      <c r="H109" s="6"/>
      <c r="I109" s="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40"/>
      <c r="B110" s="12"/>
      <c r="C110" s="20"/>
      <c r="D110" s="20"/>
      <c r="E110" s="20"/>
      <c r="F110" s="52"/>
      <c r="G110" s="6"/>
      <c r="H110" s="6"/>
      <c r="I110" s="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40"/>
      <c r="B111" s="12"/>
      <c r="C111" s="20"/>
      <c r="D111" s="20"/>
      <c r="E111" s="20"/>
      <c r="F111" s="52"/>
      <c r="G111" s="6"/>
      <c r="H111" s="6"/>
      <c r="I111" s="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40"/>
      <c r="B112" s="12"/>
      <c r="C112" s="20"/>
      <c r="D112" s="20"/>
      <c r="E112" s="20"/>
      <c r="F112" s="52"/>
      <c r="G112" s="6"/>
      <c r="H112" s="6"/>
      <c r="I112" s="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40"/>
      <c r="B113" s="12"/>
      <c r="C113" s="20"/>
      <c r="D113" s="20"/>
      <c r="E113" s="20"/>
      <c r="F113" s="52"/>
      <c r="G113" s="6"/>
      <c r="H113" s="6"/>
      <c r="I113" s="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40"/>
      <c r="B114" s="12"/>
      <c r="C114" s="20"/>
      <c r="D114" s="20"/>
      <c r="E114" s="20"/>
      <c r="F114" s="52"/>
      <c r="G114" s="6"/>
      <c r="H114" s="6"/>
      <c r="I114" s="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40"/>
      <c r="B115" s="12"/>
      <c r="C115" s="20"/>
      <c r="D115" s="20"/>
      <c r="E115" s="20"/>
      <c r="F115" s="52"/>
      <c r="G115" s="6"/>
      <c r="H115" s="6"/>
      <c r="I115" s="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40"/>
      <c r="B116" s="12"/>
      <c r="C116" s="20"/>
      <c r="D116" s="20"/>
      <c r="E116" s="20"/>
      <c r="F116" s="52"/>
      <c r="G116" s="6"/>
      <c r="H116" s="6"/>
      <c r="I116" s="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40"/>
      <c r="B117" s="12"/>
      <c r="C117" s="20"/>
      <c r="D117" s="20"/>
      <c r="E117" s="20"/>
      <c r="F117" s="52"/>
      <c r="G117" s="6"/>
      <c r="H117" s="6"/>
      <c r="I117" s="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40"/>
      <c r="B118" s="12"/>
      <c r="C118" s="20"/>
      <c r="D118" s="20"/>
      <c r="E118" s="20"/>
      <c r="F118" s="52"/>
      <c r="G118" s="6"/>
      <c r="H118" s="6"/>
      <c r="I118" s="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40"/>
      <c r="B119" s="12"/>
      <c r="C119" s="20"/>
      <c r="D119" s="20"/>
      <c r="E119" s="20"/>
      <c r="F119" s="52"/>
      <c r="G119" s="6"/>
      <c r="H119" s="6"/>
      <c r="I119" s="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40"/>
      <c r="B120" s="12"/>
      <c r="C120" s="20"/>
      <c r="D120" s="20"/>
      <c r="E120" s="20"/>
      <c r="F120" s="52"/>
      <c r="G120" s="6"/>
      <c r="H120" s="6"/>
      <c r="I120" s="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40"/>
      <c r="B121" s="12"/>
      <c r="C121" s="20"/>
      <c r="D121" s="20"/>
      <c r="E121" s="20"/>
      <c r="F121" s="52"/>
      <c r="G121" s="6"/>
      <c r="H121" s="6"/>
      <c r="I121" s="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40"/>
      <c r="B122" s="12"/>
      <c r="C122" s="20"/>
      <c r="D122" s="20"/>
      <c r="E122" s="20"/>
      <c r="F122" s="52"/>
      <c r="G122" s="6"/>
      <c r="H122" s="6"/>
      <c r="I122" s="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40"/>
      <c r="B123" s="12"/>
      <c r="C123" s="20"/>
      <c r="D123" s="20"/>
      <c r="E123" s="20"/>
      <c r="F123" s="52"/>
      <c r="G123" s="6"/>
      <c r="H123" s="6"/>
      <c r="I123" s="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40"/>
      <c r="B124" s="12"/>
      <c r="C124" s="20"/>
      <c r="D124" s="20"/>
      <c r="E124" s="20"/>
      <c r="F124" s="52"/>
      <c r="G124" s="6"/>
      <c r="H124" s="6"/>
      <c r="I124" s="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40"/>
      <c r="B125" s="12"/>
      <c r="C125" s="20"/>
      <c r="D125" s="20"/>
      <c r="E125" s="20"/>
      <c r="F125" s="52"/>
      <c r="G125" s="6"/>
      <c r="H125" s="6"/>
      <c r="I125" s="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40"/>
      <c r="B126" s="12"/>
      <c r="C126" s="20"/>
      <c r="D126" s="20"/>
      <c r="E126" s="20"/>
      <c r="F126" s="52"/>
      <c r="G126" s="6"/>
      <c r="H126" s="6"/>
      <c r="I126" s="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40"/>
      <c r="B127" s="12"/>
      <c r="C127" s="20"/>
      <c r="D127" s="20"/>
      <c r="E127" s="20"/>
      <c r="F127" s="52"/>
      <c r="G127" s="6"/>
      <c r="H127" s="6"/>
      <c r="I127" s="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40"/>
      <c r="B128" s="12"/>
      <c r="C128" s="20"/>
      <c r="D128" s="20"/>
      <c r="E128" s="20"/>
      <c r="F128" s="52"/>
      <c r="G128" s="6"/>
      <c r="H128" s="6"/>
      <c r="I128" s="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40"/>
      <c r="B129" s="12"/>
      <c r="C129" s="20"/>
      <c r="D129" s="20"/>
      <c r="E129" s="20"/>
      <c r="F129" s="52"/>
      <c r="G129" s="6"/>
      <c r="H129" s="6"/>
      <c r="I129" s="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40"/>
      <c r="B130" s="12"/>
      <c r="C130" s="20"/>
      <c r="D130" s="20"/>
      <c r="E130" s="20"/>
      <c r="F130" s="52"/>
      <c r="G130" s="6"/>
      <c r="H130" s="6"/>
      <c r="I130" s="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40"/>
      <c r="B131" s="12"/>
      <c r="C131" s="20"/>
      <c r="D131" s="20"/>
      <c r="E131" s="20"/>
      <c r="F131" s="52"/>
      <c r="G131" s="6"/>
      <c r="H131" s="6"/>
      <c r="I131" s="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40"/>
      <c r="B132" s="12"/>
      <c r="C132" s="20"/>
      <c r="D132" s="20"/>
      <c r="E132" s="20"/>
      <c r="F132" s="52"/>
      <c r="G132" s="6"/>
      <c r="H132" s="6"/>
      <c r="I132" s="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40"/>
      <c r="B133" s="12"/>
      <c r="C133" s="20"/>
      <c r="D133" s="20"/>
      <c r="E133" s="20"/>
      <c r="F133" s="52"/>
      <c r="G133" s="6"/>
      <c r="H133" s="6"/>
      <c r="I133" s="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40"/>
      <c r="B134" s="12"/>
      <c r="C134" s="20"/>
      <c r="D134" s="20"/>
      <c r="E134" s="20"/>
      <c r="F134" s="52"/>
      <c r="G134" s="6"/>
      <c r="H134" s="6"/>
      <c r="I134" s="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40"/>
      <c r="B135" s="12"/>
      <c r="C135" s="20"/>
      <c r="D135" s="20"/>
      <c r="E135" s="20"/>
      <c r="F135" s="52"/>
      <c r="G135" s="6"/>
      <c r="H135" s="6"/>
      <c r="I135" s="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40"/>
      <c r="B136" s="12"/>
      <c r="C136" s="20"/>
      <c r="D136" s="20"/>
      <c r="E136" s="20"/>
      <c r="F136" s="52"/>
      <c r="G136" s="6"/>
      <c r="H136" s="6"/>
      <c r="I136" s="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40"/>
      <c r="B137" s="12"/>
      <c r="C137" s="20"/>
      <c r="D137" s="20"/>
      <c r="E137" s="20"/>
      <c r="F137" s="52"/>
      <c r="G137" s="6"/>
      <c r="H137" s="6"/>
      <c r="I137" s="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40"/>
      <c r="B138" s="12"/>
      <c r="C138" s="20"/>
      <c r="D138" s="20"/>
      <c r="E138" s="20"/>
      <c r="F138" s="52"/>
      <c r="G138" s="6"/>
      <c r="H138" s="6"/>
      <c r="I138" s="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40"/>
      <c r="B139" s="12"/>
      <c r="C139" s="20"/>
      <c r="D139" s="20"/>
      <c r="E139" s="20"/>
      <c r="F139" s="52"/>
      <c r="G139" s="6"/>
      <c r="H139" s="6"/>
      <c r="I139" s="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40"/>
      <c r="B140" s="12"/>
      <c r="C140" s="20"/>
      <c r="D140" s="20"/>
      <c r="E140" s="20"/>
      <c r="F140" s="52"/>
      <c r="G140" s="6"/>
      <c r="H140" s="6"/>
      <c r="I140" s="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40"/>
      <c r="B141" s="12"/>
      <c r="C141" s="20"/>
      <c r="D141" s="20"/>
      <c r="E141" s="20"/>
      <c r="F141" s="52"/>
      <c r="G141" s="6"/>
      <c r="H141" s="6"/>
      <c r="I141" s="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40"/>
      <c r="B142" s="12"/>
      <c r="C142" s="20"/>
      <c r="D142" s="20"/>
      <c r="E142" s="20"/>
      <c r="F142" s="52"/>
      <c r="G142" s="6"/>
      <c r="H142" s="6"/>
      <c r="I142" s="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40"/>
      <c r="B143" s="12"/>
      <c r="C143" s="20"/>
      <c r="D143" s="20"/>
      <c r="E143" s="20"/>
      <c r="F143" s="52"/>
      <c r="G143" s="6"/>
      <c r="H143" s="6"/>
      <c r="I143" s="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40"/>
      <c r="B144" s="12"/>
      <c r="C144" s="20"/>
      <c r="D144" s="20"/>
      <c r="E144" s="20"/>
      <c r="F144" s="52"/>
      <c r="G144" s="6"/>
      <c r="H144" s="6"/>
      <c r="I144" s="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40"/>
      <c r="B145" s="12"/>
      <c r="C145" s="20"/>
      <c r="D145" s="20"/>
      <c r="E145" s="20"/>
      <c r="F145" s="52"/>
      <c r="G145" s="6"/>
      <c r="H145" s="6"/>
      <c r="I145" s="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40"/>
      <c r="B146" s="12"/>
      <c r="C146" s="20"/>
      <c r="D146" s="20"/>
      <c r="E146" s="20"/>
      <c r="F146" s="52"/>
      <c r="G146" s="6"/>
      <c r="H146" s="6"/>
      <c r="I146" s="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40"/>
      <c r="B147" s="12"/>
      <c r="C147" s="20"/>
      <c r="D147" s="20"/>
      <c r="E147" s="20"/>
      <c r="F147" s="52"/>
      <c r="G147" s="6"/>
      <c r="H147" s="6"/>
      <c r="I147" s="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40"/>
      <c r="B148" s="12"/>
      <c r="C148" s="20"/>
      <c r="D148" s="20"/>
      <c r="E148" s="20"/>
      <c r="F148" s="52"/>
      <c r="G148" s="6"/>
      <c r="H148" s="6"/>
      <c r="I148" s="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40"/>
      <c r="B149" s="12"/>
      <c r="C149" s="20"/>
      <c r="D149" s="20"/>
      <c r="E149" s="20"/>
      <c r="F149" s="52"/>
      <c r="G149" s="6"/>
      <c r="H149" s="6"/>
      <c r="I149" s="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40"/>
      <c r="B150" s="12"/>
      <c r="C150" s="20"/>
      <c r="D150" s="20"/>
      <c r="E150" s="20"/>
      <c r="F150" s="52"/>
      <c r="G150" s="6"/>
      <c r="H150" s="6"/>
      <c r="I150" s="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40"/>
      <c r="B151" s="12"/>
      <c r="C151" s="20"/>
      <c r="D151" s="20"/>
      <c r="E151" s="20"/>
      <c r="F151" s="52"/>
      <c r="G151" s="6"/>
      <c r="H151" s="6"/>
      <c r="I151" s="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40"/>
      <c r="B152" s="12"/>
      <c r="C152" s="20"/>
      <c r="D152" s="20"/>
      <c r="E152" s="20"/>
      <c r="F152" s="52"/>
      <c r="G152" s="6"/>
      <c r="H152" s="6"/>
      <c r="I152" s="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40"/>
      <c r="B153" s="12"/>
      <c r="C153" s="20"/>
      <c r="D153" s="20"/>
      <c r="E153" s="20"/>
      <c r="F153" s="52"/>
      <c r="G153" s="6"/>
      <c r="H153" s="6"/>
      <c r="I153" s="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40"/>
      <c r="B154" s="12"/>
      <c r="C154" s="20"/>
      <c r="D154" s="20"/>
      <c r="E154" s="20"/>
      <c r="F154" s="52"/>
      <c r="G154" s="6"/>
      <c r="H154" s="6"/>
      <c r="I154" s="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40"/>
      <c r="B155" s="12"/>
      <c r="C155" s="20"/>
      <c r="D155" s="20"/>
      <c r="E155" s="20"/>
      <c r="F155" s="52"/>
      <c r="G155" s="6"/>
      <c r="H155" s="6"/>
      <c r="I155" s="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40"/>
      <c r="B156" s="12"/>
      <c r="C156" s="20"/>
      <c r="D156" s="20"/>
      <c r="E156" s="20"/>
      <c r="F156" s="52"/>
      <c r="G156" s="6"/>
      <c r="H156" s="6"/>
      <c r="I156" s="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40"/>
      <c r="B157" s="12"/>
      <c r="C157" s="20"/>
      <c r="D157" s="20"/>
      <c r="E157" s="20"/>
      <c r="F157" s="52"/>
      <c r="G157" s="6"/>
      <c r="H157" s="6"/>
      <c r="I157" s="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40"/>
      <c r="B158" s="12"/>
      <c r="C158" s="20"/>
      <c r="D158" s="20"/>
      <c r="E158" s="20"/>
      <c r="F158" s="52"/>
      <c r="G158" s="6"/>
      <c r="H158" s="6"/>
      <c r="I158" s="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40"/>
      <c r="B159" s="12"/>
      <c r="C159" s="20"/>
      <c r="D159" s="20"/>
      <c r="E159" s="20"/>
      <c r="F159" s="52"/>
      <c r="G159" s="6"/>
      <c r="H159" s="6"/>
      <c r="I159" s="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40"/>
      <c r="B160" s="12"/>
      <c r="C160" s="20"/>
      <c r="D160" s="20"/>
      <c r="E160" s="20"/>
      <c r="F160" s="52"/>
      <c r="G160" s="6"/>
      <c r="H160" s="6"/>
      <c r="I160" s="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40"/>
      <c r="B161" s="12"/>
      <c r="C161" s="20"/>
      <c r="D161" s="20"/>
      <c r="E161" s="20"/>
      <c r="F161" s="52"/>
      <c r="G161" s="6"/>
      <c r="H161" s="6"/>
      <c r="I161" s="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40"/>
      <c r="B162" s="12"/>
      <c r="C162" s="20"/>
      <c r="D162" s="20"/>
      <c r="E162" s="20"/>
      <c r="F162" s="52"/>
      <c r="G162" s="6"/>
      <c r="H162" s="6"/>
      <c r="I162" s="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40"/>
      <c r="B163" s="12"/>
      <c r="C163" s="20"/>
      <c r="D163" s="20"/>
      <c r="E163" s="20"/>
      <c r="F163" s="52"/>
      <c r="G163" s="6"/>
      <c r="H163" s="6"/>
      <c r="I163" s="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40"/>
      <c r="B164" s="12"/>
      <c r="C164" s="20"/>
      <c r="D164" s="20"/>
      <c r="E164" s="20"/>
      <c r="F164" s="52"/>
      <c r="G164" s="6"/>
      <c r="H164" s="6"/>
      <c r="I164" s="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40"/>
      <c r="B165" s="12"/>
      <c r="C165" s="20"/>
      <c r="D165" s="20"/>
      <c r="E165" s="20"/>
      <c r="F165" s="52"/>
      <c r="G165" s="6"/>
      <c r="H165" s="6"/>
      <c r="I165" s="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40"/>
      <c r="B166" s="12"/>
      <c r="C166" s="20"/>
      <c r="D166" s="20"/>
      <c r="E166" s="20"/>
      <c r="F166" s="52"/>
      <c r="G166" s="6"/>
      <c r="H166" s="6"/>
      <c r="I166" s="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40"/>
      <c r="B167" s="12"/>
      <c r="C167" s="20"/>
      <c r="D167" s="20"/>
      <c r="E167" s="20"/>
      <c r="F167" s="52"/>
      <c r="G167" s="6"/>
      <c r="H167" s="6"/>
      <c r="I167" s="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40"/>
      <c r="B168" s="12"/>
      <c r="C168" s="20"/>
      <c r="D168" s="20"/>
      <c r="E168" s="20"/>
      <c r="F168" s="52"/>
      <c r="G168" s="6"/>
      <c r="H168" s="6"/>
      <c r="I168" s="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40"/>
      <c r="B169" s="12"/>
      <c r="C169" s="20"/>
      <c r="D169" s="20"/>
      <c r="E169" s="20"/>
      <c r="F169" s="52"/>
      <c r="G169" s="6"/>
      <c r="H169" s="6"/>
      <c r="I169" s="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40"/>
      <c r="B170" s="12"/>
      <c r="C170" s="20"/>
      <c r="D170" s="20"/>
      <c r="E170" s="20"/>
      <c r="F170" s="52"/>
      <c r="G170" s="6"/>
      <c r="H170" s="6"/>
      <c r="I170" s="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40"/>
      <c r="B171" s="12"/>
      <c r="C171" s="20"/>
      <c r="D171" s="20"/>
      <c r="E171" s="20"/>
      <c r="F171" s="52"/>
      <c r="G171" s="6"/>
      <c r="H171" s="6"/>
      <c r="I171" s="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40"/>
      <c r="B172" s="12"/>
      <c r="C172" s="20"/>
      <c r="D172" s="20"/>
      <c r="E172" s="20"/>
      <c r="F172" s="52"/>
      <c r="G172" s="6"/>
      <c r="H172" s="6"/>
      <c r="I172" s="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40"/>
      <c r="B173" s="12"/>
      <c r="C173" s="20"/>
      <c r="D173" s="20"/>
      <c r="E173" s="20"/>
      <c r="F173" s="52"/>
      <c r="G173" s="6"/>
      <c r="H173" s="6"/>
      <c r="I173" s="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40"/>
      <c r="B174" s="12"/>
      <c r="C174" s="20"/>
      <c r="D174" s="20"/>
      <c r="E174" s="20"/>
      <c r="F174" s="52"/>
      <c r="G174" s="6"/>
      <c r="H174" s="6"/>
      <c r="I174" s="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40"/>
      <c r="B175" s="12"/>
      <c r="C175" s="20"/>
      <c r="D175" s="20"/>
      <c r="E175" s="20"/>
      <c r="F175" s="52"/>
      <c r="G175" s="6"/>
      <c r="H175" s="6"/>
      <c r="I175" s="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40"/>
      <c r="B176" s="12"/>
      <c r="C176" s="20"/>
      <c r="D176" s="20"/>
      <c r="E176" s="20"/>
      <c r="F176" s="52"/>
      <c r="G176" s="6"/>
      <c r="H176" s="6"/>
      <c r="I176" s="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40"/>
      <c r="B177" s="12"/>
      <c r="C177" s="20"/>
      <c r="D177" s="20"/>
      <c r="E177" s="20"/>
      <c r="F177" s="52"/>
      <c r="G177" s="6"/>
      <c r="H177" s="6"/>
      <c r="I177" s="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40"/>
      <c r="B178" s="12"/>
      <c r="C178" s="20"/>
      <c r="D178" s="20"/>
      <c r="E178" s="20"/>
      <c r="F178" s="52"/>
      <c r="G178" s="6"/>
      <c r="H178" s="6"/>
      <c r="I178" s="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40"/>
      <c r="B179" s="12"/>
      <c r="C179" s="20"/>
      <c r="D179" s="20"/>
      <c r="E179" s="20"/>
      <c r="F179" s="52"/>
      <c r="G179" s="6"/>
      <c r="H179" s="6"/>
      <c r="I179" s="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40"/>
      <c r="B180" s="12"/>
      <c r="C180" s="20"/>
      <c r="D180" s="20"/>
      <c r="E180" s="20"/>
      <c r="F180" s="52"/>
      <c r="G180" s="6"/>
      <c r="H180" s="6"/>
      <c r="I180" s="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40"/>
      <c r="B181" s="12"/>
      <c r="C181" s="20"/>
      <c r="D181" s="20"/>
      <c r="E181" s="20"/>
      <c r="F181" s="52"/>
      <c r="G181" s="6"/>
      <c r="H181" s="6"/>
      <c r="I181" s="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40"/>
      <c r="B182" s="12"/>
      <c r="C182" s="20"/>
      <c r="D182" s="20"/>
      <c r="E182" s="20"/>
      <c r="F182" s="52"/>
      <c r="G182" s="6"/>
      <c r="H182" s="6"/>
      <c r="I182" s="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40"/>
      <c r="B183" s="12"/>
      <c r="C183" s="20"/>
      <c r="D183" s="20"/>
      <c r="E183" s="20"/>
      <c r="F183" s="52"/>
      <c r="G183" s="6"/>
      <c r="H183" s="6"/>
      <c r="I183" s="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40"/>
      <c r="B184" s="12"/>
      <c r="C184" s="20"/>
      <c r="D184" s="20"/>
      <c r="E184" s="20"/>
      <c r="F184" s="52"/>
      <c r="G184" s="6"/>
      <c r="H184" s="6"/>
      <c r="I184" s="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40"/>
      <c r="B185" s="12"/>
      <c r="C185" s="20"/>
      <c r="D185" s="20"/>
      <c r="E185" s="20"/>
      <c r="F185" s="52"/>
      <c r="G185" s="6"/>
      <c r="H185" s="6"/>
      <c r="I185" s="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40"/>
      <c r="B186" s="12"/>
      <c r="C186" s="20"/>
      <c r="D186" s="20"/>
      <c r="E186" s="20"/>
      <c r="F186" s="52"/>
      <c r="G186" s="6"/>
      <c r="H186" s="6"/>
      <c r="I186" s="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40"/>
      <c r="B187" s="12"/>
      <c r="C187" s="20"/>
      <c r="D187" s="20"/>
      <c r="E187" s="20"/>
      <c r="F187" s="52"/>
      <c r="G187" s="6"/>
      <c r="H187" s="6"/>
      <c r="I187" s="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40"/>
      <c r="B188" s="12"/>
      <c r="C188" s="20"/>
      <c r="D188" s="20"/>
      <c r="E188" s="20"/>
      <c r="F188" s="52"/>
      <c r="G188" s="6"/>
      <c r="H188" s="6"/>
      <c r="I188" s="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40"/>
      <c r="B189" s="12"/>
      <c r="C189" s="20"/>
      <c r="D189" s="20"/>
      <c r="E189" s="20"/>
      <c r="F189" s="52"/>
      <c r="G189" s="6"/>
      <c r="H189" s="6"/>
      <c r="I189" s="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40"/>
      <c r="B190" s="12"/>
      <c r="C190" s="20"/>
      <c r="D190" s="20"/>
      <c r="E190" s="20"/>
      <c r="F190" s="52"/>
      <c r="G190" s="6"/>
      <c r="H190" s="6"/>
      <c r="I190" s="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40"/>
      <c r="B191" s="12"/>
      <c r="C191" s="20"/>
      <c r="D191" s="20"/>
      <c r="E191" s="20"/>
      <c r="F191" s="52"/>
      <c r="G191" s="6"/>
      <c r="H191" s="6"/>
      <c r="I191" s="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40"/>
      <c r="B192" s="12"/>
      <c r="C192" s="20"/>
      <c r="D192" s="20"/>
      <c r="E192" s="20"/>
      <c r="F192" s="52"/>
      <c r="G192" s="6"/>
      <c r="H192" s="6"/>
      <c r="I192" s="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40"/>
      <c r="B193" s="12"/>
      <c r="C193" s="20"/>
      <c r="D193" s="20"/>
      <c r="E193" s="20"/>
      <c r="F193" s="52"/>
      <c r="G193" s="6"/>
      <c r="H193" s="6"/>
      <c r="I193" s="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40"/>
      <c r="B194" s="12"/>
      <c r="C194" s="20"/>
      <c r="D194" s="20"/>
      <c r="E194" s="20"/>
      <c r="F194" s="52"/>
      <c r="G194" s="6"/>
      <c r="H194" s="6"/>
      <c r="I194" s="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40"/>
      <c r="B195" s="12"/>
      <c r="C195" s="20"/>
      <c r="D195" s="20"/>
      <c r="E195" s="20"/>
      <c r="F195" s="52"/>
      <c r="G195" s="6"/>
      <c r="H195" s="6"/>
      <c r="I195" s="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40"/>
      <c r="B196" s="12"/>
      <c r="C196" s="20"/>
      <c r="D196" s="20"/>
      <c r="E196" s="20"/>
      <c r="F196" s="52"/>
      <c r="G196" s="6"/>
      <c r="H196" s="6"/>
      <c r="I196" s="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40"/>
      <c r="B197" s="12"/>
      <c r="C197" s="20"/>
      <c r="D197" s="20"/>
      <c r="E197" s="20"/>
      <c r="F197" s="52"/>
      <c r="G197" s="6"/>
      <c r="H197" s="6"/>
      <c r="I197" s="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40"/>
      <c r="B198" s="12"/>
      <c r="C198" s="20"/>
      <c r="D198" s="20"/>
      <c r="E198" s="20"/>
      <c r="F198" s="52"/>
      <c r="G198" s="6"/>
      <c r="H198" s="6"/>
      <c r="I198" s="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40"/>
      <c r="B199" s="12"/>
      <c r="C199" s="20"/>
      <c r="D199" s="20"/>
      <c r="E199" s="20"/>
      <c r="F199" s="52"/>
      <c r="G199" s="6"/>
      <c r="H199" s="6"/>
      <c r="I199" s="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40"/>
      <c r="B200" s="12"/>
      <c r="C200" s="20"/>
      <c r="D200" s="20"/>
      <c r="E200" s="20"/>
      <c r="F200" s="52"/>
      <c r="G200" s="6"/>
      <c r="H200" s="6"/>
      <c r="I200" s="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40"/>
      <c r="B201" s="12"/>
      <c r="C201" s="20"/>
      <c r="D201" s="20"/>
      <c r="E201" s="20"/>
      <c r="F201" s="52"/>
      <c r="G201" s="6"/>
      <c r="H201" s="6"/>
      <c r="I201" s="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40"/>
      <c r="B202" s="12"/>
      <c r="C202" s="20"/>
      <c r="D202" s="20"/>
      <c r="E202" s="20"/>
      <c r="F202" s="52"/>
      <c r="G202" s="6"/>
      <c r="H202" s="6"/>
      <c r="I202" s="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40"/>
      <c r="B203" s="12"/>
      <c r="C203" s="20"/>
      <c r="D203" s="20"/>
      <c r="E203" s="20"/>
      <c r="F203" s="52"/>
      <c r="G203" s="6"/>
      <c r="H203" s="6"/>
      <c r="I203" s="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40"/>
      <c r="B204" s="12"/>
      <c r="C204" s="20"/>
      <c r="D204" s="20"/>
      <c r="E204" s="20"/>
      <c r="F204" s="52"/>
      <c r="G204" s="6"/>
      <c r="H204" s="6"/>
      <c r="I204" s="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40"/>
      <c r="B205" s="12"/>
      <c r="C205" s="20"/>
      <c r="D205" s="20"/>
      <c r="E205" s="20"/>
      <c r="F205" s="52"/>
      <c r="G205" s="6"/>
      <c r="H205" s="6"/>
      <c r="I205" s="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40"/>
      <c r="B206" s="12"/>
      <c r="C206" s="20"/>
      <c r="D206" s="20"/>
      <c r="E206" s="20"/>
      <c r="F206" s="52"/>
      <c r="G206" s="6"/>
      <c r="H206" s="6"/>
      <c r="I206" s="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40"/>
      <c r="B207" s="12"/>
      <c r="C207" s="20"/>
      <c r="D207" s="20"/>
      <c r="E207" s="20"/>
      <c r="F207" s="52"/>
      <c r="G207" s="6"/>
      <c r="H207" s="6"/>
      <c r="I207" s="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40"/>
      <c r="B208" s="12"/>
      <c r="C208" s="20"/>
      <c r="D208" s="20"/>
      <c r="E208" s="20"/>
      <c r="F208" s="52"/>
      <c r="G208" s="6"/>
      <c r="H208" s="6"/>
      <c r="I208" s="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40"/>
      <c r="B209" s="12"/>
      <c r="C209" s="20"/>
      <c r="D209" s="20"/>
      <c r="E209" s="20"/>
      <c r="F209" s="52"/>
      <c r="G209" s="6"/>
      <c r="H209" s="6"/>
      <c r="I209" s="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40"/>
      <c r="B210" s="12"/>
      <c r="C210" s="20"/>
      <c r="D210" s="20"/>
      <c r="E210" s="20"/>
      <c r="F210" s="52"/>
      <c r="G210" s="6"/>
      <c r="H210" s="6"/>
      <c r="I210" s="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40"/>
      <c r="B211" s="12"/>
      <c r="C211" s="20"/>
      <c r="D211" s="20"/>
      <c r="E211" s="20"/>
      <c r="F211" s="52"/>
      <c r="G211" s="6"/>
      <c r="H211" s="6"/>
      <c r="I211" s="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40"/>
      <c r="B212" s="12"/>
      <c r="C212" s="20"/>
      <c r="D212" s="20"/>
      <c r="E212" s="20"/>
      <c r="F212" s="52"/>
      <c r="G212" s="6"/>
      <c r="H212" s="6"/>
      <c r="I212" s="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40"/>
      <c r="B213" s="12"/>
      <c r="C213" s="20"/>
      <c r="D213" s="20"/>
      <c r="E213" s="20"/>
      <c r="F213" s="52"/>
      <c r="G213" s="6"/>
      <c r="H213" s="6"/>
      <c r="I213" s="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0"/>
      <c r="B214" s="12"/>
      <c r="C214" s="20"/>
      <c r="D214" s="20"/>
      <c r="E214" s="20"/>
      <c r="F214" s="52"/>
      <c r="G214" s="6"/>
      <c r="H214" s="6"/>
      <c r="I214" s="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40"/>
      <c r="B215" s="12"/>
      <c r="C215" s="20"/>
      <c r="D215" s="20"/>
      <c r="E215" s="20"/>
      <c r="F215" s="52"/>
      <c r="G215" s="6"/>
      <c r="H215" s="6"/>
      <c r="I215" s="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40"/>
      <c r="B216" s="12"/>
      <c r="C216" s="20"/>
      <c r="D216" s="20"/>
      <c r="E216" s="20"/>
      <c r="F216" s="52"/>
      <c r="G216" s="6"/>
      <c r="H216" s="6"/>
      <c r="I216" s="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40"/>
      <c r="B217" s="12"/>
      <c r="C217" s="20"/>
      <c r="D217" s="20"/>
      <c r="E217" s="20"/>
      <c r="F217" s="52"/>
      <c r="G217" s="6"/>
      <c r="H217" s="6"/>
      <c r="I217" s="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40"/>
      <c r="B218" s="12"/>
      <c r="C218" s="20"/>
      <c r="D218" s="20"/>
      <c r="E218" s="20"/>
      <c r="F218" s="52"/>
      <c r="G218" s="6"/>
      <c r="H218" s="6"/>
      <c r="I218" s="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40"/>
      <c r="B219" s="12"/>
      <c r="C219" s="20"/>
      <c r="D219" s="20"/>
      <c r="E219" s="20"/>
      <c r="F219" s="52"/>
      <c r="G219" s="6"/>
      <c r="H219" s="6"/>
      <c r="I219" s="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40"/>
      <c r="B220" s="12"/>
      <c r="C220" s="20"/>
      <c r="D220" s="20"/>
      <c r="E220" s="20"/>
      <c r="F220" s="52"/>
      <c r="G220" s="6"/>
      <c r="H220" s="6"/>
      <c r="I220" s="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I1"/>
  </mergeCells>
  <pageMargins left="0.2" right="0.2" top="0.25" bottom="0.2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GF Revenues</vt:lpstr>
      <vt:lpstr>Council Legal Judicial</vt:lpstr>
      <vt:lpstr>Administrative</vt:lpstr>
      <vt:lpstr>Police</vt:lpstr>
      <vt:lpstr>Fire</vt:lpstr>
      <vt:lpstr>Public Works</vt:lpstr>
      <vt:lpstr>Properties</vt:lpstr>
      <vt:lpstr>Hospitality</vt:lpstr>
      <vt:lpstr>Water Revenues</vt:lpstr>
      <vt:lpstr>Water Expenses</vt:lpstr>
      <vt:lpstr>WWT Revenues</vt:lpstr>
      <vt:lpstr>WWT Expenses</vt:lpstr>
      <vt:lpstr>Sewer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Randee Beasley</dc:creator>
  <cp:lastModifiedBy>Randee Beasley</cp:lastModifiedBy>
  <cp:lastPrinted>2022-06-14T20:32:38Z</cp:lastPrinted>
  <dcterms:created xsi:type="dcterms:W3CDTF">2022-03-29T12:55:57Z</dcterms:created>
  <dcterms:modified xsi:type="dcterms:W3CDTF">2022-08-08T15:19:12Z</dcterms:modified>
</cp:coreProperties>
</file>